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8915" windowHeight="9270"/>
  </bookViews>
  <sheets>
    <sheet name="Calculs" sheetId="1" r:id="rId1"/>
    <sheet name="Calculs manuels" sheetId="2" r:id="rId2"/>
  </sheets>
  <definedNames>
    <definedName name="N">Calculs!$H$6</definedName>
    <definedName name="omega">Calculs!$K$6</definedName>
    <definedName name="Rca">Calculs!$E$6</definedName>
    <definedName name="Rex">Calculs!$F$6</definedName>
    <definedName name="Rpo">Calculs!$G$6</definedName>
    <definedName name="t">Calculs!$D$12:$D$84</definedName>
    <definedName name="theta">Calculs!$F$12:$F$84</definedName>
  </definedNames>
  <calcPr calcId="145621"/>
</workbook>
</file>

<file path=xl/calcChain.xml><?xml version="1.0" encoding="utf-8"?>
<calcChain xmlns="http://schemas.openxmlformats.org/spreadsheetml/2006/main">
  <c r="H30" i="1" l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12" i="1"/>
  <c r="G12" i="1"/>
  <c r="G82" i="1"/>
  <c r="G83" i="1"/>
  <c r="G84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12" i="1"/>
  <c r="K6" i="1"/>
  <c r="D12" i="1" l="1"/>
  <c r="I12" i="1" s="1"/>
  <c r="D84" i="1"/>
  <c r="I84" i="1" s="1"/>
  <c r="D82" i="1"/>
  <c r="I82" i="1" s="1"/>
  <c r="D80" i="1"/>
  <c r="I80" i="1" s="1"/>
  <c r="D78" i="1"/>
  <c r="I78" i="1" s="1"/>
  <c r="D76" i="1"/>
  <c r="I76" i="1" s="1"/>
  <c r="D74" i="1"/>
  <c r="I74" i="1" s="1"/>
  <c r="D72" i="1"/>
  <c r="I72" i="1" s="1"/>
  <c r="D70" i="1"/>
  <c r="I70" i="1" s="1"/>
  <c r="D68" i="1"/>
  <c r="I68" i="1" s="1"/>
  <c r="D66" i="1"/>
  <c r="I66" i="1" s="1"/>
  <c r="D64" i="1"/>
  <c r="I64" i="1" s="1"/>
  <c r="D62" i="1"/>
  <c r="I62" i="1" s="1"/>
  <c r="D60" i="1"/>
  <c r="I60" i="1" s="1"/>
  <c r="D58" i="1"/>
  <c r="I58" i="1" s="1"/>
  <c r="D56" i="1"/>
  <c r="I56" i="1" s="1"/>
  <c r="D69" i="1"/>
  <c r="I69" i="1" s="1"/>
  <c r="D30" i="1"/>
  <c r="I30" i="1" s="1"/>
  <c r="D71" i="1"/>
  <c r="I71" i="1" s="1"/>
  <c r="D39" i="1"/>
  <c r="I39" i="1" s="1"/>
  <c r="D34" i="1"/>
  <c r="I34" i="1" s="1"/>
  <c r="D75" i="1"/>
  <c r="I75" i="1" s="1"/>
  <c r="D43" i="1"/>
  <c r="I43" i="1" s="1"/>
  <c r="D53" i="1"/>
  <c r="I53" i="1" s="1"/>
  <c r="D21" i="1"/>
  <c r="I21" i="1" s="1"/>
  <c r="D48" i="1"/>
  <c r="I48" i="1" s="1"/>
  <c r="D16" i="1"/>
  <c r="I16" i="1" s="1"/>
  <c r="D57" i="1"/>
  <c r="I57" i="1" s="1"/>
  <c r="D25" i="1"/>
  <c r="I25" i="1" s="1"/>
  <c r="D20" i="1"/>
  <c r="I20" i="1" s="1"/>
  <c r="D47" i="1"/>
  <c r="I47" i="1" s="1"/>
  <c r="D15" i="1"/>
  <c r="I15" i="1" s="1"/>
  <c r="D24" i="1"/>
  <c r="I24" i="1" s="1"/>
  <c r="D51" i="1"/>
  <c r="I51" i="1" s="1"/>
  <c r="D19" i="1"/>
  <c r="I19" i="1" s="1"/>
  <c r="D28" i="1"/>
  <c r="I28" i="1" s="1"/>
  <c r="D77" i="1"/>
  <c r="I77" i="1" s="1"/>
  <c r="D45" i="1"/>
  <c r="I45" i="1" s="1"/>
  <c r="D13" i="1"/>
  <c r="I13" i="1" s="1"/>
  <c r="D46" i="1"/>
  <c r="I46" i="1" s="1"/>
  <c r="D14" i="1"/>
  <c r="I14" i="1" s="1"/>
  <c r="D55" i="1"/>
  <c r="I55" i="1" s="1"/>
  <c r="D23" i="1"/>
  <c r="I23" i="1" s="1"/>
  <c r="D50" i="1"/>
  <c r="I50" i="1" s="1"/>
  <c r="D18" i="1"/>
  <c r="I18" i="1" s="1"/>
  <c r="D59" i="1"/>
  <c r="I59" i="1" s="1"/>
  <c r="D27" i="1"/>
  <c r="I27" i="1" s="1"/>
  <c r="D36" i="1"/>
  <c r="I36" i="1" s="1"/>
  <c r="D37" i="1"/>
  <c r="I37" i="1" s="1"/>
  <c r="D32" i="1"/>
  <c r="I32" i="1" s="1"/>
  <c r="D73" i="1"/>
  <c r="I73" i="1" s="1"/>
  <c r="D41" i="1"/>
  <c r="I41" i="1" s="1"/>
  <c r="D52" i="1"/>
  <c r="I52" i="1" s="1"/>
  <c r="D63" i="1"/>
  <c r="I63" i="1" s="1"/>
  <c r="D31" i="1"/>
  <c r="I31" i="1" s="1"/>
  <c r="D40" i="1"/>
  <c r="I40" i="1" s="1"/>
  <c r="D35" i="1"/>
  <c r="I35" i="1" s="1"/>
  <c r="D44" i="1"/>
  <c r="I44" i="1" s="1"/>
  <c r="D29" i="1"/>
  <c r="I29" i="1" s="1"/>
  <c r="D22" i="1"/>
  <c r="I22" i="1" s="1"/>
  <c r="D17" i="1"/>
  <c r="I17" i="1" s="1"/>
  <c r="D26" i="1"/>
  <c r="I26" i="1" s="1"/>
  <c r="D38" i="1"/>
  <c r="I38" i="1" s="1"/>
  <c r="D33" i="1"/>
  <c r="I33" i="1" s="1"/>
  <c r="D42" i="1"/>
  <c r="I42" i="1" s="1"/>
  <c r="D54" i="1"/>
  <c r="I54" i="1" s="1"/>
  <c r="D83" i="1"/>
  <c r="I83" i="1" s="1"/>
  <c r="D81" i="1"/>
  <c r="I81" i="1" s="1"/>
  <c r="D79" i="1"/>
  <c r="I79" i="1" s="1"/>
  <c r="D67" i="1"/>
  <c r="I67" i="1" s="1"/>
  <c r="D65" i="1"/>
  <c r="I65" i="1" s="1"/>
  <c r="D61" i="1"/>
  <c r="I61" i="1" s="1"/>
  <c r="D49" i="1"/>
  <c r="I49" i="1" s="1"/>
</calcChain>
</file>

<file path=xl/sharedStrings.xml><?xml version="1.0" encoding="utf-8"?>
<sst xmlns="http://schemas.openxmlformats.org/spreadsheetml/2006/main" count="34" uniqueCount="29">
  <si>
    <t>N</t>
  </si>
  <si>
    <t>Rayons</t>
  </si>
  <si>
    <t>Came</t>
  </si>
  <si>
    <t>Excentration</t>
  </si>
  <si>
    <t>(RPM)</t>
  </si>
  <si>
    <t>(mm)</t>
  </si>
  <si>
    <t>t</t>
  </si>
  <si>
    <t>(s)</t>
  </si>
  <si>
    <t>θ</t>
  </si>
  <si>
    <t>(°)</t>
  </si>
  <si>
    <t>(rad)</t>
  </si>
  <si>
    <t>ω</t>
  </si>
  <si>
    <t>(rad/s)</t>
  </si>
  <si>
    <t>Poussoir</t>
  </si>
  <si>
    <t>Rca = AB</t>
  </si>
  <si>
    <t>Rex=Ob</t>
  </si>
  <si>
    <t>Rpo=AD</t>
  </si>
  <si>
    <t>OD (+rac.)</t>
  </si>
  <si>
    <t>OD (-rac)</t>
  </si>
  <si>
    <t>2nd degré - 2 racines</t>
  </si>
  <si>
    <t>(ω*Rex^2*cos(ω*t)*sin(ω*t))/racine(Rex^2*sin(ω*t)^2+(Rpo+Rca)^2+Rex^2)-ω*Rex*cos(ω*t)</t>
  </si>
  <si>
    <t>(mm/s)</t>
  </si>
  <si>
    <t>Vitesse</t>
  </si>
  <si>
    <t>poussoir</t>
  </si>
  <si>
    <t>Fréquence rotation</t>
  </si>
  <si>
    <t>Dérivée du déplacement (avec θ=ω.t)  Calculé par Maxima</t>
  </si>
  <si>
    <t>Temps</t>
  </si>
  <si>
    <t>Angle rotation</t>
  </si>
  <si>
    <t>voir feuille Calculs manuels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</si>
</sst>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"/>
  </numFmts>
  <fonts count="3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3" tint="0.3999755851924192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0" xfId="0" applyFont="1"/>
    <xf numFmtId="0" fontId="2" fillId="0" borderId="0" xfId="0" quotePrefix="1" applyFont="1"/>
    <xf numFmtId="0" fontId="0" fillId="0" borderId="2" xfId="0" applyBorder="1"/>
    <xf numFmtId="164" fontId="0" fillId="0" borderId="3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485775</xdr:colOff>
      <xdr:row>1</xdr:row>
      <xdr:rowOff>66675</xdr:rowOff>
    </xdr:from>
    <xdr:to>
      <xdr:col>17</xdr:col>
      <xdr:colOff>381000</xdr:colOff>
      <xdr:row>30</xdr:row>
      <xdr:rowOff>85725</xdr:rowOff>
    </xdr:to>
    <xdr:grpSp>
      <xdr:nvGrpSpPr>
        <xdr:cNvPr id="35" name="Groupe 34"/>
        <xdr:cNvGrpSpPr/>
      </xdr:nvGrpSpPr>
      <xdr:grpSpPr>
        <a:xfrm>
          <a:off x="7448550" y="228600"/>
          <a:ext cx="5229225" cy="4714875"/>
          <a:chOff x="7591425" y="228600"/>
          <a:chExt cx="5229225" cy="4714875"/>
        </a:xfrm>
      </xdr:grpSpPr>
      <xdr:cxnSp macro="">
        <xdr:nvCxnSpPr>
          <xdr:cNvPr id="3" name="Connecteur droit avec flèche 2"/>
          <xdr:cNvCxnSpPr/>
        </xdr:nvCxnSpPr>
        <xdr:spPr>
          <a:xfrm flipV="1">
            <a:off x="9886950" y="266701"/>
            <a:ext cx="0" cy="467677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Connecteur droit avec flèche 4"/>
          <xdr:cNvCxnSpPr/>
        </xdr:nvCxnSpPr>
        <xdr:spPr>
          <a:xfrm rot="5400000" flipV="1">
            <a:off x="10039350" y="419101"/>
            <a:ext cx="0" cy="467677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Ellipse 5"/>
          <xdr:cNvSpPr/>
        </xdr:nvSpPr>
        <xdr:spPr>
          <a:xfrm>
            <a:off x="7591425" y="619125"/>
            <a:ext cx="3619500" cy="3619500"/>
          </a:xfrm>
          <a:prstGeom prst="ellipse">
            <a:avLst/>
          </a:prstGeom>
          <a:noFill/>
          <a:ln w="9525"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Ellipse 6"/>
          <xdr:cNvSpPr/>
        </xdr:nvSpPr>
        <xdr:spPr>
          <a:xfrm>
            <a:off x="9296400" y="2171700"/>
            <a:ext cx="1181100" cy="1181100"/>
          </a:xfrm>
          <a:prstGeom prst="ellipse">
            <a:avLst/>
          </a:prstGeom>
          <a:noFill/>
          <a:ln w="9525"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9" name="Connecteur droit 8"/>
          <xdr:cNvCxnSpPr/>
        </xdr:nvCxnSpPr>
        <xdr:spPr>
          <a:xfrm flipH="1" flipV="1">
            <a:off x="9391650" y="2428875"/>
            <a:ext cx="504825" cy="34290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2" name="Ellipse 11"/>
          <xdr:cNvSpPr/>
        </xdr:nvSpPr>
        <xdr:spPr>
          <a:xfrm>
            <a:off x="9797415" y="4168140"/>
            <a:ext cx="45720" cy="45720"/>
          </a:xfrm>
          <a:prstGeom prst="ellipse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3" name="Ellipse 12"/>
          <xdr:cNvSpPr/>
        </xdr:nvSpPr>
        <xdr:spPr>
          <a:xfrm>
            <a:off x="9378315" y="2425065"/>
            <a:ext cx="45720" cy="45720"/>
          </a:xfrm>
          <a:prstGeom prst="ellipse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4" name="Ellipse 13"/>
          <xdr:cNvSpPr/>
        </xdr:nvSpPr>
        <xdr:spPr>
          <a:xfrm>
            <a:off x="9864090" y="2748915"/>
            <a:ext cx="45720" cy="45720"/>
          </a:xfrm>
          <a:prstGeom prst="ellipse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5" name="ZoneTexte 14"/>
          <xdr:cNvSpPr txBox="1"/>
        </xdr:nvSpPr>
        <xdr:spPr>
          <a:xfrm>
            <a:off x="9906000" y="228600"/>
            <a:ext cx="295275" cy="23812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ln>
                  <a:noFill/>
                </a:ln>
              </a:rPr>
              <a:t>Y</a:t>
            </a:r>
          </a:p>
        </xdr:txBody>
      </xdr:sp>
      <xdr:sp macro="" textlink="">
        <xdr:nvSpPr>
          <xdr:cNvPr id="16" name="ZoneTexte 15"/>
          <xdr:cNvSpPr txBox="1"/>
        </xdr:nvSpPr>
        <xdr:spPr>
          <a:xfrm>
            <a:off x="12525375" y="2543175"/>
            <a:ext cx="295275" cy="23812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ln>
                  <a:noFill/>
                </a:ln>
              </a:rPr>
              <a:t>X</a:t>
            </a:r>
          </a:p>
        </xdr:txBody>
      </xdr:sp>
      <xdr:sp macro="" textlink="">
        <xdr:nvSpPr>
          <xdr:cNvPr id="17" name="ZoneTexte 16"/>
          <xdr:cNvSpPr txBox="1"/>
        </xdr:nvSpPr>
        <xdr:spPr>
          <a:xfrm>
            <a:off x="9896475" y="2543175"/>
            <a:ext cx="295275" cy="23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ln>
                  <a:noFill/>
                </a:ln>
              </a:rPr>
              <a:t>O</a:t>
            </a:r>
          </a:p>
        </xdr:txBody>
      </xdr:sp>
      <xdr:sp macro="" textlink="">
        <xdr:nvSpPr>
          <xdr:cNvPr id="18" name="ZoneTexte 17"/>
          <xdr:cNvSpPr txBox="1"/>
        </xdr:nvSpPr>
        <xdr:spPr>
          <a:xfrm>
            <a:off x="9058275" y="2219325"/>
            <a:ext cx="295275" cy="23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ln>
                  <a:noFill/>
                </a:ln>
              </a:rPr>
              <a:t>B</a:t>
            </a:r>
          </a:p>
        </xdr:txBody>
      </xdr:sp>
      <xdr:sp macro="" textlink="">
        <xdr:nvSpPr>
          <xdr:cNvPr id="20" name="Arc 19"/>
          <xdr:cNvSpPr/>
        </xdr:nvSpPr>
        <xdr:spPr>
          <a:xfrm>
            <a:off x="9525000" y="2390775"/>
            <a:ext cx="742950" cy="742950"/>
          </a:xfrm>
          <a:prstGeom prst="arc">
            <a:avLst>
              <a:gd name="adj1" fmla="val 12843530"/>
              <a:gd name="adj2" fmla="val 0"/>
            </a:avLst>
          </a:prstGeom>
          <a:ln>
            <a:headEnd type="triangle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1" name="ZoneTexte 20"/>
          <xdr:cNvSpPr txBox="1"/>
        </xdr:nvSpPr>
        <xdr:spPr>
          <a:xfrm>
            <a:off x="9886950" y="2209800"/>
            <a:ext cx="295275" cy="23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l-GR" sz="1100">
                <a:ln>
                  <a:noFill/>
                </a:ln>
                <a:latin typeface="Arial"/>
                <a:cs typeface="Arial"/>
              </a:rPr>
              <a:t>θ</a:t>
            </a:r>
            <a:endParaRPr lang="fr-FR" sz="1100">
              <a:ln>
                <a:noFill/>
              </a:ln>
            </a:endParaRPr>
          </a:p>
        </xdr:txBody>
      </xdr:sp>
      <xdr:sp macro="" textlink="">
        <xdr:nvSpPr>
          <xdr:cNvPr id="27" name="ZoneTexte 26"/>
          <xdr:cNvSpPr txBox="1"/>
        </xdr:nvSpPr>
        <xdr:spPr>
          <a:xfrm>
            <a:off x="9477375" y="3962400"/>
            <a:ext cx="295275" cy="23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ln>
                  <a:noFill/>
                </a:ln>
              </a:rPr>
              <a:t>A</a:t>
            </a:r>
          </a:p>
        </xdr:txBody>
      </xdr:sp>
      <xdr:sp macro="" textlink="">
        <xdr:nvSpPr>
          <xdr:cNvPr id="29" name="Arc 28"/>
          <xdr:cNvSpPr/>
        </xdr:nvSpPr>
        <xdr:spPr>
          <a:xfrm>
            <a:off x="9515475" y="4181475"/>
            <a:ext cx="742950" cy="742950"/>
          </a:xfrm>
          <a:prstGeom prst="arc">
            <a:avLst>
              <a:gd name="adj1" fmla="val 12843530"/>
              <a:gd name="adj2" fmla="val 19457599"/>
            </a:avLst>
          </a:prstGeom>
          <a:ln>
            <a:headEnd type="none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0" name="Ellipse 29"/>
          <xdr:cNvSpPr/>
        </xdr:nvSpPr>
        <xdr:spPr>
          <a:xfrm>
            <a:off x="9864090" y="4482465"/>
            <a:ext cx="45720" cy="45720"/>
          </a:xfrm>
          <a:prstGeom prst="ellipse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31" name="Connecteur droit 30"/>
          <xdr:cNvCxnSpPr>
            <a:endCxn id="13" idx="5"/>
          </xdr:cNvCxnSpPr>
        </xdr:nvCxnSpPr>
        <xdr:spPr>
          <a:xfrm flipH="1" flipV="1">
            <a:off x="9417339" y="2464089"/>
            <a:ext cx="469612" cy="2041236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3" name="ZoneTexte 32"/>
          <xdr:cNvSpPr txBox="1"/>
        </xdr:nvSpPr>
        <xdr:spPr>
          <a:xfrm>
            <a:off x="9591675" y="4391025"/>
            <a:ext cx="295275" cy="23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ln>
                  <a:noFill/>
                </a:ln>
              </a:rPr>
              <a:t>D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95250</xdr:rowOff>
    </xdr:from>
    <xdr:to>
      <xdr:col>8</xdr:col>
      <xdr:colOff>95250</xdr:colOff>
      <xdr:row>52</xdr:row>
      <xdr:rowOff>28575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95250"/>
          <a:ext cx="6067425" cy="835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84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4.5703125" customWidth="1"/>
    <col min="7" max="7" width="12.5703125" customWidth="1"/>
    <col min="8" max="8" width="12.42578125" bestFit="1" customWidth="1"/>
    <col min="9" max="9" width="13" bestFit="1" customWidth="1"/>
  </cols>
  <sheetData>
    <row r="2" spans="2:11" x14ac:dyDescent="0.2">
      <c r="E2" s="11" t="s">
        <v>1</v>
      </c>
      <c r="F2" s="12"/>
      <c r="G2" s="13"/>
      <c r="H2" s="9" t="s">
        <v>24</v>
      </c>
    </row>
    <row r="3" spans="2:11" x14ac:dyDescent="0.2">
      <c r="B3" s="26" t="s">
        <v>28</v>
      </c>
      <c r="C3" s="26"/>
      <c r="D3" s="26"/>
      <c r="E3" s="3" t="s">
        <v>2</v>
      </c>
      <c r="F3" s="3" t="s">
        <v>3</v>
      </c>
      <c r="G3" s="3" t="s">
        <v>13</v>
      </c>
      <c r="H3" s="10"/>
    </row>
    <row r="4" spans="2:11" x14ac:dyDescent="0.2">
      <c r="E4" s="8" t="s">
        <v>14</v>
      </c>
      <c r="F4" s="8" t="s">
        <v>15</v>
      </c>
      <c r="G4" s="8" t="s">
        <v>16</v>
      </c>
      <c r="H4" s="8" t="s">
        <v>0</v>
      </c>
      <c r="K4" s="5" t="s">
        <v>11</v>
      </c>
    </row>
    <row r="5" spans="2:11" x14ac:dyDescent="0.2">
      <c r="E5" s="2" t="s">
        <v>5</v>
      </c>
      <c r="F5" s="2" t="s">
        <v>5</v>
      </c>
      <c r="G5" s="2" t="s">
        <v>5</v>
      </c>
      <c r="H5" s="2" t="s">
        <v>4</v>
      </c>
      <c r="K5" s="5" t="s">
        <v>12</v>
      </c>
    </row>
    <row r="6" spans="2:11" x14ac:dyDescent="0.2">
      <c r="E6" s="4">
        <v>61</v>
      </c>
      <c r="F6" s="4">
        <v>6</v>
      </c>
      <c r="G6" s="4">
        <v>10</v>
      </c>
      <c r="H6" s="4">
        <v>60</v>
      </c>
      <c r="K6" s="6">
        <f>N/60*2*PI()</f>
        <v>6.2831853071795862</v>
      </c>
    </row>
    <row r="9" spans="2:11" x14ac:dyDescent="0.2">
      <c r="D9" s="16" t="s">
        <v>26</v>
      </c>
      <c r="E9" s="11" t="s">
        <v>27</v>
      </c>
      <c r="F9" s="13"/>
      <c r="G9" s="7" t="s">
        <v>19</v>
      </c>
      <c r="H9" s="7"/>
      <c r="I9" s="1" t="s">
        <v>22</v>
      </c>
    </row>
    <row r="10" spans="2:11" x14ac:dyDescent="0.2">
      <c r="D10" s="2" t="s">
        <v>6</v>
      </c>
      <c r="E10" s="2" t="s">
        <v>8</v>
      </c>
      <c r="F10" s="2" t="s">
        <v>8</v>
      </c>
      <c r="G10" s="2" t="s">
        <v>17</v>
      </c>
      <c r="H10" s="2" t="s">
        <v>18</v>
      </c>
      <c r="I10" s="2" t="s">
        <v>23</v>
      </c>
    </row>
    <row r="11" spans="2:11" x14ac:dyDescent="0.2">
      <c r="D11" s="3" t="s">
        <v>7</v>
      </c>
      <c r="E11" s="3" t="s">
        <v>9</v>
      </c>
      <c r="F11" s="3" t="s">
        <v>10</v>
      </c>
      <c r="G11" s="3" t="s">
        <v>5</v>
      </c>
      <c r="H11" s="3" t="s">
        <v>5</v>
      </c>
      <c r="I11" s="3" t="s">
        <v>21</v>
      </c>
    </row>
    <row r="12" spans="2:11" x14ac:dyDescent="0.2">
      <c r="D12" s="23">
        <f>F12/$K$6</f>
        <v>0</v>
      </c>
      <c r="E12" s="8">
        <v>0</v>
      </c>
      <c r="F12" s="24">
        <f>RADIANS(E12)</f>
        <v>0</v>
      </c>
      <c r="G12" s="25">
        <f>SQRT(Rex^2*(SIN(theta))^2+(Rca+Rpo)^2-Rex^2)-Rex*SIN(theta)</f>
        <v>70.746024623295966</v>
      </c>
      <c r="H12" s="25">
        <f>-SQRT(Rex^2*(SIN(theta))^2+(Rca+Rpo)^2-Rex^2)-Rex*SIN(theta)</f>
        <v>-70.746024623295966</v>
      </c>
      <c r="I12" s="25">
        <f>(omega*Rex^2*COS(omega*t)*SIN(omega*t))/SQRT(Rex^2*SIN(omega*t)^2+(Rpo+Rca)^2+Rex^2)-omega*Rex*COS(omega*t)</f>
        <v>-37.699111843077517</v>
      </c>
    </row>
    <row r="13" spans="2:11" x14ac:dyDescent="0.2">
      <c r="D13" s="17">
        <f>F13/$K$6</f>
        <v>1.3888888888888888E-2</v>
      </c>
      <c r="E13" s="2">
        <v>5</v>
      </c>
      <c r="F13" s="18">
        <f t="shared" ref="F13:F76" si="0">RADIANS(E13)</f>
        <v>8.7266462599716474E-2</v>
      </c>
      <c r="G13" s="19">
        <f>SQRT(Rex^2*(SIN(theta))^2+(Rca+Rpo)^2-Rex^2)-Rex*SIN(theta)</f>
        <v>70.225022831663225</v>
      </c>
      <c r="H13" s="19">
        <f>-SQRT(Rex^2*(SIN(theta))^2+(Rca+Rpo)^2-Rex^2)-Rex*SIN(theta)</f>
        <v>-71.270891744635136</v>
      </c>
      <c r="I13" s="19">
        <f>(omega*Rex^2*COS(omega*t)*SIN(omega*t))/SQRT(Rex^2*SIN(omega*t)^2+(Rpo+Rca)^2+Rex^2)-omega*Rex*COS(omega*t)</f>
        <v>-37.280037500135315</v>
      </c>
    </row>
    <row r="14" spans="2:11" x14ac:dyDescent="0.2">
      <c r="D14" s="17">
        <f>F14/$K$6</f>
        <v>2.7777777777777776E-2</v>
      </c>
      <c r="E14" s="2">
        <v>10</v>
      </c>
      <c r="F14" s="18">
        <f t="shared" si="0"/>
        <v>0.17453292519943295</v>
      </c>
      <c r="G14" s="19">
        <f>SQRT(Rex^2*(SIN(theta))^2+(Rca+Rpo)^2-Rex^2)-Rex*SIN(theta)</f>
        <v>69.71180718250443</v>
      </c>
      <c r="H14" s="19">
        <f>-SQRT(Rex^2*(SIN(theta))^2+(Rca+Rpo)^2-Rex^2)-Rex*SIN(theta)</f>
        <v>-71.795585314507605</v>
      </c>
      <c r="I14" s="19">
        <f>(omega*Rex^2*COS(omega*t)*SIN(omega*t))/SQRT(Rex^2*SIN(omega*t)^2+(Rpo+Rca)^2+Rex^2)-omega*Rex*COS(omega*t)</f>
        <v>-36.58355986005509</v>
      </c>
    </row>
    <row r="15" spans="2:11" x14ac:dyDescent="0.2">
      <c r="D15" s="17">
        <f>F15/$K$6</f>
        <v>4.1666666666666664E-2</v>
      </c>
      <c r="E15" s="2">
        <v>15</v>
      </c>
      <c r="F15" s="18">
        <f t="shared" si="0"/>
        <v>0.26179938779914941</v>
      </c>
      <c r="G15" s="19">
        <f>SQRT(Rex^2*(SIN(theta))^2+(Rca+Rpo)^2-Rex^2)-Rex*SIN(theta)</f>
        <v>69.21015196263879</v>
      </c>
      <c r="H15" s="19">
        <f>-SQRT(Rex^2*(SIN(theta))^2+(Rca+Rpo)^2-Rex^2)-Rex*SIN(theta)</f>
        <v>-72.315980503869028</v>
      </c>
      <c r="I15" s="19">
        <f>(omega*Rex^2*COS(omega*t)*SIN(omega*t))/SQRT(Rex^2*SIN(omega*t)^2+(Rpo+Rca)^2+Rex^2)-omega*Rex*COS(omega*t)</f>
        <v>-35.621102859678643</v>
      </c>
    </row>
    <row r="16" spans="2:11" x14ac:dyDescent="0.2">
      <c r="D16" s="17">
        <f>F16/$K$6</f>
        <v>5.5555555555555552E-2</v>
      </c>
      <c r="E16" s="2">
        <v>20</v>
      </c>
      <c r="F16" s="18">
        <f t="shared" si="0"/>
        <v>0.3490658503988659</v>
      </c>
      <c r="G16" s="19">
        <f>SQRT(Rex^2*(SIN(theta))^2+(Rca+Rpo)^2-Rex^2)-Rex*SIN(theta)</f>
        <v>68.72366030863401</v>
      </c>
      <c r="H16" s="19">
        <f>-SQRT(Rex^2*(SIN(theta))^2+(Rca+Rpo)^2-Rex^2)-Rex*SIN(theta)</f>
        <v>-72.827902028542042</v>
      </c>
      <c r="I16" s="19">
        <f>(omega*Rex^2*COS(omega*t)*SIN(omega*t))/SQRT(Rex^2*SIN(omega*t)^2+(Rpo+Rca)^2+Rex^2)-omega*Rex*COS(omega*t)</f>
        <v>-34.405727334430999</v>
      </c>
    </row>
    <row r="17" spans="4:12" x14ac:dyDescent="0.2">
      <c r="D17" s="17">
        <f>F17/$K$6</f>
        <v>6.9444444444444448E-2</v>
      </c>
      <c r="E17" s="2">
        <v>25</v>
      </c>
      <c r="F17" s="18">
        <f t="shared" si="0"/>
        <v>0.43633231299858238</v>
      </c>
      <c r="G17" s="19">
        <f>SQRT(Rex^2*(SIN(theta))^2+(Rca+Rpo)^2-Rex^2)-Rex*SIN(theta)</f>
        <v>68.255743466102828</v>
      </c>
      <c r="H17" s="19">
        <f>-SQRT(Rex^2*(SIN(theta))^2+(Rca+Rpo)^2-Rex^2)-Rex*SIN(theta)</f>
        <v>-73.327162606991223</v>
      </c>
      <c r="I17" s="19">
        <f>(omega*Rex^2*COS(omega*t)*SIN(omega*t))/SQRT(Rex^2*SIN(omega*t)^2+(Rpo+Rca)^2+Rex^2)-omega*Rex*COS(omega*t)</f>
        <v>-32.951854132639703</v>
      </c>
    </row>
    <row r="18" spans="4:12" x14ac:dyDescent="0.2">
      <c r="D18" s="17">
        <f>F18/$K$6</f>
        <v>8.3333333333333329E-2</v>
      </c>
      <c r="E18" s="2">
        <v>30</v>
      </c>
      <c r="F18" s="18">
        <f t="shared" si="0"/>
        <v>0.52359877559829882</v>
      </c>
      <c r="G18" s="19">
        <f>SQRT(Rex^2*(SIN(theta))^2+(Rca+Rpo)^2-Rex^2)-Rex*SIN(theta)</f>
        <v>67.809603868401922</v>
      </c>
      <c r="H18" s="19">
        <f>-SQRT(Rex^2*(SIN(theta))^2+(Rca+Rpo)^2-Rex^2)-Rex*SIN(theta)</f>
        <v>-73.809603868401922</v>
      </c>
      <c r="I18" s="19">
        <f>(omega*Rex^2*COS(omega*t)*SIN(omega*t))/SQRT(Rex^2*SIN(omega*t)^2+(Rpo+Rca)^2+Rex^2)-omega*Rex*COS(omega*t)</f>
        <v>-31.274995563443955</v>
      </c>
    </row>
    <row r="19" spans="4:12" x14ac:dyDescent="0.2">
      <c r="D19" s="17">
        <f>F19/$K$6</f>
        <v>9.7222222222222224E-2</v>
      </c>
      <c r="E19" s="2">
        <v>35</v>
      </c>
      <c r="F19" s="18">
        <f t="shared" si="0"/>
        <v>0.6108652381980153</v>
      </c>
      <c r="G19" s="19">
        <f>SQRT(Rex^2*(SIN(theta))^2+(Rca+Rpo)^2-Rex^2)-Rex*SIN(theta)</f>
        <v>67.388221865573286</v>
      </c>
      <c r="H19" s="19">
        <f>-SQRT(Rex^2*(SIN(theta))^2+(Rca+Rpo)^2-Rex^2)-Rex*SIN(theta)</f>
        <v>-74.271139101785849</v>
      </c>
      <c r="I19" s="19">
        <f>(omega*Rex^2*COS(omega*t)*SIN(omega*t))/SQRT(Rex^2*SIN(omega*t)^2+(Rpo+Rca)^2+Rex^2)-omega*Rex*COS(omega*t)</f>
        <v>-29.391502247396836</v>
      </c>
    </row>
    <row r="20" spans="4:12" x14ac:dyDescent="0.2">
      <c r="D20" s="17">
        <f>F20/$K$6</f>
        <v>0.1111111111111111</v>
      </c>
      <c r="E20" s="2">
        <v>40</v>
      </c>
      <c r="F20" s="18">
        <f t="shared" si="0"/>
        <v>0.69813170079773179</v>
      </c>
      <c r="G20" s="19">
        <f>SQRT(Rex^2*(SIN(theta))^2+(Rca+Rpo)^2-Rex^2)-Rex*SIN(theta)</f>
        <v>66.994345842613882</v>
      </c>
      <c r="H20" s="19">
        <f>-SQRT(Rex^2*(SIN(theta))^2+(Rca+Rpo)^2-Rex^2)-Rex*SIN(theta)</f>
        <v>-74.707797158852344</v>
      </c>
      <c r="I20" s="19">
        <f>(omega*Rex^2*COS(omega*t)*SIN(omega*t))/SQRT(Rex^2*SIN(omega*t)^2+(Rpo+Rca)^2+Rex^2)-omega*Rex*COS(omega*t)</f>
        <v>-27.31833138964042</v>
      </c>
    </row>
    <row r="21" spans="4:12" x14ac:dyDescent="0.2">
      <c r="D21" s="17">
        <f>F21/$K$6</f>
        <v>0.125</v>
      </c>
      <c r="E21" s="2">
        <v>45</v>
      </c>
      <c r="F21" s="18">
        <f t="shared" si="0"/>
        <v>0.78539816339744828</v>
      </c>
      <c r="G21" s="19">
        <f>SQRT(Rex^2*(SIN(theta))^2+(Rca+Rpo)^2-Rex^2)-Rex*SIN(theta)</f>
        <v>66.630485390400395</v>
      </c>
      <c r="H21" s="19">
        <f>-SQRT(Rex^2*(SIN(theta))^2+(Rca+Rpo)^2-Rex^2)-Rex*SIN(theta)</f>
        <v>-75.115766764638977</v>
      </c>
      <c r="I21" s="19">
        <f>(omega*Rex^2*COS(omega*t)*SIN(omega*t))/SQRT(Rex^2*SIN(omega*t)^2+(Rpo+Rca)^2+Rex^2)-omega*Rex*COS(omega*t)</f>
        <v>-25.072841279219315</v>
      </c>
    </row>
    <row r="22" spans="4:12" x14ac:dyDescent="0.2">
      <c r="D22" s="17">
        <f>F22/$K$6</f>
        <v>0.1388888888888889</v>
      </c>
      <c r="E22" s="2">
        <v>50</v>
      </c>
      <c r="F22" s="18">
        <f t="shared" si="0"/>
        <v>0.87266462599716477</v>
      </c>
      <c r="G22" s="19">
        <f>SQRT(Rex^2*(SIN(theta))^2+(Rca+Rpo)^2-Rex^2)-Rex*SIN(theta)</f>
        <v>66.298907134697515</v>
      </c>
      <c r="H22" s="19">
        <f>-SQRT(Rex^2*(SIN(theta))^2+(Rca+Rpo)^2-Rex^2)-Rex*SIN(theta)</f>
        <v>-75.491440452125261</v>
      </c>
      <c r="I22" s="19">
        <f>(omega*Rex^2*COS(omega*t)*SIN(omega*t))/SQRT(Rex^2*SIN(omega*t)^2+(Rpo+Rca)^2+Rex^2)-omega*Rex*COS(omega*t)</f>
        <v>-22.67261550169497</v>
      </c>
    </row>
    <row r="23" spans="4:12" x14ac:dyDescent="0.2">
      <c r="D23" s="17">
        <f>F23/$K$6</f>
        <v>0.15277777777777779</v>
      </c>
      <c r="E23" s="2">
        <v>55</v>
      </c>
      <c r="F23" s="18">
        <f t="shared" si="0"/>
        <v>0.95993108859688125</v>
      </c>
      <c r="G23" s="19">
        <f>SQRT(Rex^2*(SIN(theta))^2+(Rca+Rpo)^2-Rex^2)-Rex*SIN(theta)</f>
        <v>66.001632789562294</v>
      </c>
      <c r="H23" s="19">
        <f>-SQRT(Rex^2*(SIN(theta))^2+(Rca+Rpo)^2-Rex^2)-Rex*SIN(theta)</f>
        <v>-75.831457321030186</v>
      </c>
      <c r="I23" s="19">
        <f>(omega*Rex^2*COS(omega*t)*SIN(omega*t))/SQRT(Rex^2*SIN(omega*t)^2+(Rpo+Rca)^2+Rex^2)-omega*Rex*COS(omega*t)</f>
        <v>-20.135319001316216</v>
      </c>
    </row>
    <row r="24" spans="4:12" x14ac:dyDescent="0.2">
      <c r="D24" s="17">
        <f>F24/$K$6</f>
        <v>0.16666666666666666</v>
      </c>
      <c r="E24" s="2">
        <v>60</v>
      </c>
      <c r="F24" s="18">
        <f t="shared" si="0"/>
        <v>1.0471975511965976</v>
      </c>
      <c r="G24" s="19">
        <f>SQRT(Rex^2*(SIN(theta))^2+(Rca+Rpo)^2-Rex^2)-Rex*SIN(theta)</f>
        <v>65.740438981166164</v>
      </c>
      <c r="H24" s="19">
        <f>-SQRT(Rex^2*(SIN(theta))^2+(Rca+Rpo)^2-Rex^2)-Rex*SIN(theta)</f>
        <v>-76.132743826579429</v>
      </c>
      <c r="I24" s="19">
        <f>(omega*Rex^2*COS(omega*t)*SIN(omega*t))/SQRT(Rex^2*SIN(omega*t)^2+(Rpo+Rca)^2+Rex^2)-omega*Rex*COS(omega*t)</f>
        <v>-17.478586802983603</v>
      </c>
    </row>
    <row r="25" spans="4:12" x14ac:dyDescent="0.2">
      <c r="D25" s="17">
        <f>F25/$K$6</f>
        <v>0.18055555555555555</v>
      </c>
      <c r="E25" s="2">
        <v>65</v>
      </c>
      <c r="F25" s="18">
        <f t="shared" si="0"/>
        <v>1.1344640137963142</v>
      </c>
      <c r="G25" s="19">
        <f>SQRT(Rex^2*(SIN(theta))^2+(Rca+Rpo)^2-Rex^2)-Rex*SIN(theta)</f>
        <v>65.516858385858427</v>
      </c>
      <c r="H25" s="19">
        <f>-SQRT(Rex^2*(SIN(theta))^2+(Rca+Rpo)^2-Rex^2)-Rex*SIN(theta)</f>
        <v>-76.392551830298231</v>
      </c>
      <c r="I25" s="19">
        <f>(omega*Rex^2*COS(omega*t)*SIN(omega*t))/SQRT(Rex^2*SIN(omega*t)^2+(Rpo+Rca)^2+Rex^2)-omega*Rex*COS(omega*t)</f>
        <v>-14.719944952751032</v>
      </c>
    </row>
    <row r="26" spans="4:12" x14ac:dyDescent="0.2">
      <c r="D26" s="17">
        <f>F26/$K$6</f>
        <v>0.19444444444444445</v>
      </c>
      <c r="E26" s="2">
        <v>70</v>
      </c>
      <c r="F26" s="18">
        <f t="shared" si="0"/>
        <v>1.2217304763960306</v>
      </c>
      <c r="G26" s="19">
        <f>SQRT(Rex^2*(SIN(theta))^2+(Rca+Rpo)^2-Rex^2)-Rex*SIN(theta)</f>
        <v>65.332181740849293</v>
      </c>
      <c r="H26" s="19">
        <f>-SQRT(Rex^2*(SIN(theta))^2+(Rca+Rpo)^2-Rex^2)-Rex*SIN(theta)</f>
        <v>-76.608493190280186</v>
      </c>
      <c r="I26" s="19">
        <f>(omega*Rex^2*COS(omega*t)*SIN(omega*t))/SQRT(Rex^2*SIN(omega*t)^2+(Rpo+Rca)^2+Rex^2)-omega*Rex*COS(omega*t)</f>
        <v>-11.876762096430349</v>
      </c>
    </row>
    <row r="27" spans="4:12" x14ac:dyDescent="0.2">
      <c r="D27" s="17">
        <f>F27/$K$6</f>
        <v>0.20833333333333334</v>
      </c>
      <c r="E27" s="2">
        <v>75</v>
      </c>
      <c r="F27" s="18">
        <f t="shared" si="0"/>
        <v>1.3089969389957472</v>
      </c>
      <c r="G27" s="19">
        <f>SQRT(Rex^2*(SIN(theta))^2+(Rca+Rpo)^2-Rex^2)-Rex*SIN(theta)</f>
        <v>65.187460315414697</v>
      </c>
      <c r="H27" s="19">
        <f>-SQRT(Rex^2*(SIN(theta))^2+(Rca+Rpo)^2-Rex^2)-Rex*SIN(theta)</f>
        <v>-76.778570230883517</v>
      </c>
      <c r="I27" s="19">
        <f>(omega*Rex^2*COS(omega*t)*SIN(omega*t))/SQRT(Rex^2*SIN(omega*t)^2+(Rpo+Rca)^2+Rex^2)-omega*Rex*COS(omega*t)</f>
        <v>-8.9662291143993471</v>
      </c>
    </row>
    <row r="28" spans="4:12" x14ac:dyDescent="0.2">
      <c r="D28" s="17">
        <f>F28/$K$6</f>
        <v>0.22222222222222221</v>
      </c>
      <c r="E28" s="2">
        <v>80</v>
      </c>
      <c r="F28" s="18">
        <f t="shared" si="0"/>
        <v>1.3962634015954636</v>
      </c>
      <c r="G28" s="19">
        <f>SQRT(Rex^2*(SIN(theta))^2+(Rca+Rpo)^2-Rex^2)-Rex*SIN(theta)</f>
        <v>65.083508472968887</v>
      </c>
      <c r="H28" s="19">
        <f>-SQRT(Rex^2*(SIN(theta))^2+(Rca+Rpo)^2-Rex^2)-Rex*SIN(theta)</f>
        <v>-76.901201509115381</v>
      </c>
      <c r="I28" s="19">
        <f>(omega*Rex^2*COS(omega*t)*SIN(omega*t))/SQRT(Rex^2*SIN(omega*t)^2+(Rpo+Rca)^2+Rex^2)-omega*Rex*COS(omega*t)</f>
        <v>-6.0053633807847602</v>
      </c>
    </row>
    <row r="29" spans="4:12" x14ac:dyDescent="0.2">
      <c r="D29" s="17">
        <f>F29/$K$6</f>
        <v>0.23611111111111113</v>
      </c>
      <c r="E29" s="2">
        <v>85</v>
      </c>
      <c r="F29" s="18">
        <f t="shared" si="0"/>
        <v>1.4835298641951802</v>
      </c>
      <c r="G29" s="19">
        <f>SQRT(Rex^2*(SIN(theta))^2+(Rca+Rpo)^2-Rex^2)-Rex*SIN(theta)</f>
        <v>65.020906007544582</v>
      </c>
      <c r="H29" s="19">
        <f>-SQRT(Rex^2*(SIN(theta))^2+(Rca+Rpo)^2-Rex^2)-Rex*SIN(theta)</f>
        <v>-76.97524238464554</v>
      </c>
      <c r="I29" s="19">
        <f>(omega*Rex^2*COS(omega*t)*SIN(omega*t))/SQRT(Rex^2*SIN(omega*t)^2+(Rpo+Rca)^2+Rex^2)-omega*Rex*COS(omega*t)</f>
        <v>-3.0110335209689385</v>
      </c>
    </row>
    <row r="30" spans="4:12" x14ac:dyDescent="0.2">
      <c r="D30" s="17">
        <f>F30/$K$6</f>
        <v>0.25</v>
      </c>
      <c r="E30" s="2">
        <v>90</v>
      </c>
      <c r="F30" s="18">
        <f t="shared" si="0"/>
        <v>1.5707963267948966</v>
      </c>
      <c r="G30" s="19">
        <f>SQRT(Rex^2*(SIN(theta))^2+(Rca+Rpo)^2-Rex^2)-Rex*SIN(theta)</f>
        <v>65</v>
      </c>
      <c r="H30" s="19">
        <f>-SQRT(Rex^2*(SIN(theta))^2+(Rca+Rpo)^2-Rex^2)-Rex*SIN(theta)</f>
        <v>-77</v>
      </c>
      <c r="I30" s="19">
        <f>(omega*Rex^2*COS(omega*t)*SIN(omega*t))/SQRT(Rex^2*SIN(omega*t)^2+(Rpo+Rca)^2+Rex^2)-omega*Rex*COS(omega*t)</f>
        <v>-2.115573000391449E-15</v>
      </c>
    </row>
    <row r="31" spans="4:12" x14ac:dyDescent="0.2">
      <c r="D31" s="17">
        <f>F31/$K$6</f>
        <v>0.2638888888888889</v>
      </c>
      <c r="E31" s="2">
        <v>95</v>
      </c>
      <c r="F31" s="18">
        <f t="shared" si="0"/>
        <v>1.6580627893946132</v>
      </c>
      <c r="G31" s="19">
        <f>SQRT(Rex^2*(SIN(theta))^2+(Rca+Rpo)^2-Rex^2)-Rex*SIN(theta)</f>
        <v>65.020906007544582</v>
      </c>
      <c r="H31" s="19">
        <f>-SQRT(Rex^2*(SIN(theta))^2+(Rca+Rpo)^2-Rex^2)-Rex*SIN(theta)</f>
        <v>-76.97524238464554</v>
      </c>
      <c r="I31" s="19">
        <f>(omega*Rex^2*COS(omega*t)*SIN(omega*t))/SQRT(Rex^2*SIN(omega*t)^2+(Rpo+Rca)^2+Rex^2)-omega*Rex*COS(omega*t)</f>
        <v>3.0110335209689421</v>
      </c>
    </row>
    <row r="32" spans="4:12" x14ac:dyDescent="0.2">
      <c r="D32" s="17">
        <f>F32/$K$6</f>
        <v>0.27777777777777779</v>
      </c>
      <c r="E32" s="2">
        <v>100</v>
      </c>
      <c r="F32" s="18">
        <f t="shared" si="0"/>
        <v>1.7453292519943295</v>
      </c>
      <c r="G32" s="19">
        <f>SQRT(Rex^2*(SIN(theta))^2+(Rca+Rpo)^2-Rex^2)-Rex*SIN(theta)</f>
        <v>65.083508472968887</v>
      </c>
      <c r="H32" s="19">
        <f>-SQRT(Rex^2*(SIN(theta))^2+(Rca+Rpo)^2-Rex^2)-Rex*SIN(theta)</f>
        <v>-76.901201509115381</v>
      </c>
      <c r="I32" s="19">
        <f>(omega*Rex^2*COS(omega*t)*SIN(omega*t))/SQRT(Rex^2*SIN(omega*t)^2+(Rpo+Rca)^2+Rex^2)-omega*Rex*COS(omega*t)</f>
        <v>6.0053633807847557</v>
      </c>
      <c r="L32" s="14" t="s">
        <v>25</v>
      </c>
    </row>
    <row r="33" spans="4:12" x14ac:dyDescent="0.2">
      <c r="D33" s="17">
        <f>F33/$K$6</f>
        <v>0.29166666666666669</v>
      </c>
      <c r="E33" s="2">
        <v>105</v>
      </c>
      <c r="F33" s="18">
        <f t="shared" si="0"/>
        <v>1.8325957145940461</v>
      </c>
      <c r="G33" s="19">
        <f>SQRT(Rex^2*(SIN(theta))^2+(Rca+Rpo)^2-Rex^2)-Rex*SIN(theta)</f>
        <v>65.187460315414697</v>
      </c>
      <c r="H33" s="19">
        <f>-SQRT(Rex^2*(SIN(theta))^2+(Rca+Rpo)^2-Rex^2)-Rex*SIN(theta)</f>
        <v>-76.778570230883517</v>
      </c>
      <c r="I33" s="19">
        <f>(omega*Rex^2*COS(omega*t)*SIN(omega*t))/SQRT(Rex^2*SIN(omega*t)^2+(Rpo+Rca)^2+Rex^2)-omega*Rex*COS(omega*t)</f>
        <v>8.9662291143993524</v>
      </c>
      <c r="L33" s="15" t="s">
        <v>20</v>
      </c>
    </row>
    <row r="34" spans="4:12" x14ac:dyDescent="0.2">
      <c r="D34" s="17">
        <f>F34/$K$6</f>
        <v>0.30555555555555558</v>
      </c>
      <c r="E34" s="2">
        <v>110</v>
      </c>
      <c r="F34" s="18">
        <f t="shared" si="0"/>
        <v>1.9198621771937625</v>
      </c>
      <c r="G34" s="19">
        <f>SQRT(Rex^2*(SIN(theta))^2+(Rca+Rpo)^2-Rex^2)-Rex*SIN(theta)</f>
        <v>65.332181740849293</v>
      </c>
      <c r="H34" s="19">
        <f>-SQRT(Rex^2*(SIN(theta))^2+(Rca+Rpo)^2-Rex^2)-Rex*SIN(theta)</f>
        <v>-76.608493190280186</v>
      </c>
      <c r="I34" s="19">
        <f>(omega*Rex^2*COS(omega*t)*SIN(omega*t))/SQRT(Rex^2*SIN(omega*t)^2+(Rpo+Rca)^2+Rex^2)-omega*Rex*COS(omega*t)</f>
        <v>11.876762096430344</v>
      </c>
    </row>
    <row r="35" spans="4:12" x14ac:dyDescent="0.2">
      <c r="D35" s="17">
        <f>F35/$K$6</f>
        <v>0.31944444444444442</v>
      </c>
      <c r="E35" s="2">
        <v>115</v>
      </c>
      <c r="F35" s="18">
        <f t="shared" si="0"/>
        <v>2.0071286397934789</v>
      </c>
      <c r="G35" s="19">
        <f>SQRT(Rex^2*(SIN(theta))^2+(Rca+Rpo)^2-Rex^2)-Rex*SIN(theta)</f>
        <v>65.516858385858427</v>
      </c>
      <c r="H35" s="19">
        <f>-SQRT(Rex^2*(SIN(theta))^2+(Rca+Rpo)^2-Rex^2)-Rex*SIN(theta)</f>
        <v>-76.392551830298231</v>
      </c>
      <c r="I35" s="19">
        <f>(omega*Rex^2*COS(omega*t)*SIN(omega*t))/SQRT(Rex^2*SIN(omega*t)^2+(Rpo+Rca)^2+Rex^2)-omega*Rex*COS(omega*t)</f>
        <v>14.719944952751028</v>
      </c>
    </row>
    <row r="36" spans="4:12" x14ac:dyDescent="0.2">
      <c r="D36" s="17">
        <f>F36/$K$6</f>
        <v>0.33333333333333331</v>
      </c>
      <c r="E36" s="2">
        <v>120</v>
      </c>
      <c r="F36" s="18">
        <f t="shared" si="0"/>
        <v>2.0943951023931953</v>
      </c>
      <c r="G36" s="19">
        <f>SQRT(Rex^2*(SIN(theta))^2+(Rca+Rpo)^2-Rex^2)-Rex*SIN(theta)</f>
        <v>65.740438981166164</v>
      </c>
      <c r="H36" s="19">
        <f>-SQRT(Rex^2*(SIN(theta))^2+(Rca+Rpo)^2-Rex^2)-Rex*SIN(theta)</f>
        <v>-76.132743826579429</v>
      </c>
      <c r="I36" s="19">
        <f>(omega*Rex^2*COS(omega*t)*SIN(omega*t))/SQRT(Rex^2*SIN(omega*t)^2+(Rpo+Rca)^2+Rex^2)-omega*Rex*COS(omega*t)</f>
        <v>17.478586802983592</v>
      </c>
    </row>
    <row r="37" spans="4:12" x14ac:dyDescent="0.2">
      <c r="D37" s="17">
        <f>F37/$K$6</f>
        <v>0.34722222222222227</v>
      </c>
      <c r="E37" s="2">
        <v>125</v>
      </c>
      <c r="F37" s="18">
        <f t="shared" si="0"/>
        <v>2.1816615649929121</v>
      </c>
      <c r="G37" s="19">
        <f>SQRT(Rex^2*(SIN(theta))^2+(Rca+Rpo)^2-Rex^2)-Rex*SIN(theta)</f>
        <v>66.001632789562294</v>
      </c>
      <c r="H37" s="19">
        <f>-SQRT(Rex^2*(SIN(theta))^2+(Rca+Rpo)^2-Rex^2)-Rex*SIN(theta)</f>
        <v>-75.831457321030186</v>
      </c>
      <c r="I37" s="19">
        <f>(omega*Rex^2*COS(omega*t)*SIN(omega*t))/SQRT(Rex^2*SIN(omega*t)^2+(Rpo+Rca)^2+Rex^2)-omega*Rex*COS(omega*t)</f>
        <v>20.135319001316216</v>
      </c>
    </row>
    <row r="38" spans="4:12" x14ac:dyDescent="0.2">
      <c r="D38" s="17">
        <f>F38/$K$6</f>
        <v>0.3611111111111111</v>
      </c>
      <c r="E38" s="2">
        <v>130</v>
      </c>
      <c r="F38" s="18">
        <f t="shared" si="0"/>
        <v>2.2689280275926285</v>
      </c>
      <c r="G38" s="19">
        <f>SQRT(Rex^2*(SIN(theta))^2+(Rca+Rpo)^2-Rex^2)-Rex*SIN(theta)</f>
        <v>66.298907134697515</v>
      </c>
      <c r="H38" s="19">
        <f>-SQRT(Rex^2*(SIN(theta))^2+(Rca+Rpo)^2-Rex^2)-Rex*SIN(theta)</f>
        <v>-75.491440452125261</v>
      </c>
      <c r="I38" s="19">
        <f>(omega*Rex^2*COS(omega*t)*SIN(omega*t))/SQRT(Rex^2*SIN(omega*t)^2+(Rpo+Rca)^2+Rex^2)-omega*Rex*COS(omega*t)</f>
        <v>22.67261550169497</v>
      </c>
    </row>
    <row r="39" spans="4:12" x14ac:dyDescent="0.2">
      <c r="D39" s="17">
        <f>F39/$K$6</f>
        <v>0.375</v>
      </c>
      <c r="E39" s="2">
        <v>135</v>
      </c>
      <c r="F39" s="18">
        <f t="shared" si="0"/>
        <v>2.3561944901923448</v>
      </c>
      <c r="G39" s="19">
        <f>SQRT(Rex^2*(SIN(theta))^2+(Rca+Rpo)^2-Rex^2)-Rex*SIN(theta)</f>
        <v>66.630485390400395</v>
      </c>
      <c r="H39" s="19">
        <f>-SQRT(Rex^2*(SIN(theta))^2+(Rca+Rpo)^2-Rex^2)-Rex*SIN(theta)</f>
        <v>-75.115766764638977</v>
      </c>
      <c r="I39" s="19">
        <f>(omega*Rex^2*COS(omega*t)*SIN(omega*t))/SQRT(Rex^2*SIN(omega*t)^2+(Rpo+Rca)^2+Rex^2)-omega*Rex*COS(omega*t)</f>
        <v>25.072841279219311</v>
      </c>
    </row>
    <row r="40" spans="4:12" x14ac:dyDescent="0.2">
      <c r="D40" s="17">
        <f>F40/$K$6</f>
        <v>0.3888888888888889</v>
      </c>
      <c r="E40" s="2">
        <v>140</v>
      </c>
      <c r="F40" s="18">
        <f t="shared" si="0"/>
        <v>2.4434609527920612</v>
      </c>
      <c r="G40" s="19">
        <f>SQRT(Rex^2*(SIN(theta))^2+(Rca+Rpo)^2-Rex^2)-Rex*SIN(theta)</f>
        <v>66.994345842613882</v>
      </c>
      <c r="H40" s="19">
        <f>-SQRT(Rex^2*(SIN(theta))^2+(Rca+Rpo)^2-Rex^2)-Rex*SIN(theta)</f>
        <v>-74.707797158852344</v>
      </c>
      <c r="I40" s="19">
        <f>(omega*Rex^2*COS(omega*t)*SIN(omega*t))/SQRT(Rex^2*SIN(omega*t)^2+(Rpo+Rca)^2+Rex^2)-omega*Rex*COS(omega*t)</f>
        <v>27.318331389640417</v>
      </c>
    </row>
    <row r="41" spans="4:12" x14ac:dyDescent="0.2">
      <c r="D41" s="17">
        <f>F41/$K$6</f>
        <v>0.40277777777777779</v>
      </c>
      <c r="E41" s="2">
        <v>145</v>
      </c>
      <c r="F41" s="18">
        <f t="shared" si="0"/>
        <v>2.530727415391778</v>
      </c>
      <c r="G41" s="19">
        <f>SQRT(Rex^2*(SIN(theta))^2+(Rca+Rpo)^2-Rex^2)-Rex*SIN(theta)</f>
        <v>67.388221865573286</v>
      </c>
      <c r="H41" s="19">
        <f>-SQRT(Rex^2*(SIN(theta))^2+(Rca+Rpo)^2-Rex^2)-Rex*SIN(theta)</f>
        <v>-74.271139101785849</v>
      </c>
      <c r="I41" s="19">
        <f>(omega*Rex^2*COS(omega*t)*SIN(omega*t))/SQRT(Rex^2*SIN(omega*t)^2+(Rpo+Rca)^2+Rex^2)-omega*Rex*COS(omega*t)</f>
        <v>29.39150224739684</v>
      </c>
    </row>
    <row r="42" spans="4:12" x14ac:dyDescent="0.2">
      <c r="D42" s="17">
        <f>F42/$K$6</f>
        <v>0.41666666666666669</v>
      </c>
      <c r="E42" s="2">
        <v>150</v>
      </c>
      <c r="F42" s="18">
        <f t="shared" si="0"/>
        <v>2.6179938779914944</v>
      </c>
      <c r="G42" s="19">
        <f>SQRT(Rex^2*(SIN(theta))^2+(Rca+Rpo)^2-Rex^2)-Rex*SIN(theta)</f>
        <v>67.809603868401922</v>
      </c>
      <c r="H42" s="19">
        <f>-SQRT(Rex^2*(SIN(theta))^2+(Rca+Rpo)^2-Rex^2)-Rex*SIN(theta)</f>
        <v>-73.809603868401922</v>
      </c>
      <c r="I42" s="19">
        <f>(omega*Rex^2*COS(omega*t)*SIN(omega*t))/SQRT(Rex^2*SIN(omega*t)^2+(Rpo+Rca)^2+Rex^2)-omega*Rex*COS(omega*t)</f>
        <v>31.274995563443955</v>
      </c>
    </row>
    <row r="43" spans="4:12" x14ac:dyDescent="0.2">
      <c r="D43" s="17">
        <f>F43/$K$6</f>
        <v>0.43055555555555558</v>
      </c>
      <c r="E43" s="2">
        <v>155</v>
      </c>
      <c r="F43" s="18">
        <f t="shared" si="0"/>
        <v>2.7052603405912108</v>
      </c>
      <c r="G43" s="19">
        <f>SQRT(Rex^2*(SIN(theta))^2+(Rca+Rpo)^2-Rex^2)-Rex*SIN(theta)</f>
        <v>68.255743466102828</v>
      </c>
      <c r="H43" s="19">
        <f>-SQRT(Rex^2*(SIN(theta))^2+(Rca+Rpo)^2-Rex^2)-Rex*SIN(theta)</f>
        <v>-73.327162606991223</v>
      </c>
      <c r="I43" s="19">
        <f>(omega*Rex^2*COS(omega*t)*SIN(omega*t))/SQRT(Rex^2*SIN(omega*t)^2+(Rpo+Rca)^2+Rex^2)-omega*Rex*COS(omega*t)</f>
        <v>32.951854132639703</v>
      </c>
    </row>
    <row r="44" spans="4:12" x14ac:dyDescent="0.2">
      <c r="D44" s="17">
        <f>F44/$K$6</f>
        <v>0.44444444444444442</v>
      </c>
      <c r="E44" s="2">
        <v>160</v>
      </c>
      <c r="F44" s="18">
        <f t="shared" si="0"/>
        <v>2.7925268031909272</v>
      </c>
      <c r="G44" s="19">
        <f>SQRT(Rex^2*(SIN(theta))^2+(Rca+Rpo)^2-Rex^2)-Rex*SIN(theta)</f>
        <v>68.72366030863401</v>
      </c>
      <c r="H44" s="19">
        <f>-SQRT(Rex^2*(SIN(theta))^2+(Rca+Rpo)^2-Rex^2)-Rex*SIN(theta)</f>
        <v>-72.827902028542042</v>
      </c>
      <c r="I44" s="19">
        <f>(omega*Rex^2*COS(omega*t)*SIN(omega*t))/SQRT(Rex^2*SIN(omega*t)^2+(Rpo+Rca)^2+Rex^2)-omega*Rex*COS(omega*t)</f>
        <v>34.405727334430992</v>
      </c>
    </row>
    <row r="45" spans="4:12" x14ac:dyDescent="0.2">
      <c r="D45" s="17">
        <f>F45/$K$6</f>
        <v>0.45833333333333331</v>
      </c>
      <c r="E45" s="2">
        <v>165</v>
      </c>
      <c r="F45" s="18">
        <f t="shared" si="0"/>
        <v>2.8797932657906435</v>
      </c>
      <c r="G45" s="19">
        <f>SQRT(Rex^2*(SIN(theta))^2+(Rca+Rpo)^2-Rex^2)-Rex*SIN(theta)</f>
        <v>69.210151962638776</v>
      </c>
      <c r="H45" s="19">
        <f>-SQRT(Rex^2*(SIN(theta))^2+(Rca+Rpo)^2-Rex^2)-Rex*SIN(theta)</f>
        <v>-72.315980503869042</v>
      </c>
      <c r="I45" s="19">
        <f>(omega*Rex^2*COS(omega*t)*SIN(omega*t))/SQRT(Rex^2*SIN(omega*t)^2+(Rpo+Rca)^2+Rex^2)-omega*Rex*COS(omega*t)</f>
        <v>35.621102859678629</v>
      </c>
    </row>
    <row r="46" spans="4:12" x14ac:dyDescent="0.2">
      <c r="D46" s="17">
        <f>F46/$K$6</f>
        <v>0.47222222222222227</v>
      </c>
      <c r="E46" s="2">
        <v>170</v>
      </c>
      <c r="F46" s="18">
        <f t="shared" si="0"/>
        <v>2.9670597283903604</v>
      </c>
      <c r="G46" s="19">
        <f>SQRT(Rex^2*(SIN(theta))^2+(Rca+Rpo)^2-Rex^2)-Rex*SIN(theta)</f>
        <v>69.71180718250443</v>
      </c>
      <c r="H46" s="19">
        <f>-SQRT(Rex^2*(SIN(theta))^2+(Rca+Rpo)^2-Rex^2)-Rex*SIN(theta)</f>
        <v>-71.795585314507605</v>
      </c>
      <c r="I46" s="19">
        <f>(omega*Rex^2*COS(omega*t)*SIN(omega*t))/SQRT(Rex^2*SIN(omega*t)^2+(Rpo+Rca)^2+Rex^2)-omega*Rex*COS(omega*t)</f>
        <v>36.58355986005509</v>
      </c>
    </row>
    <row r="47" spans="4:12" x14ac:dyDescent="0.2">
      <c r="D47" s="17">
        <f>F47/$K$6</f>
        <v>0.4861111111111111</v>
      </c>
      <c r="E47" s="2">
        <v>175</v>
      </c>
      <c r="F47" s="18">
        <f t="shared" si="0"/>
        <v>3.0543261909900767</v>
      </c>
      <c r="G47" s="19">
        <f>SQRT(Rex^2*(SIN(theta))^2+(Rca+Rpo)^2-Rex^2)-Rex*SIN(theta)</f>
        <v>70.225022831663225</v>
      </c>
      <c r="H47" s="19">
        <f>-SQRT(Rex^2*(SIN(theta))^2+(Rca+Rpo)^2-Rex^2)-Rex*SIN(theta)</f>
        <v>-71.270891744635136</v>
      </c>
      <c r="I47" s="19">
        <f>(omega*Rex^2*COS(omega*t)*SIN(omega*t))/SQRT(Rex^2*SIN(omega*t)^2+(Rpo+Rca)^2+Rex^2)-omega*Rex*COS(omega*t)</f>
        <v>37.280037500135315</v>
      </c>
    </row>
    <row r="48" spans="4:12" x14ac:dyDescent="0.2">
      <c r="D48" s="17">
        <f>F48/$K$6</f>
        <v>0.5</v>
      </c>
      <c r="E48" s="2">
        <v>180</v>
      </c>
      <c r="F48" s="18">
        <f t="shared" si="0"/>
        <v>3.1415926535897931</v>
      </c>
      <c r="G48" s="19">
        <f>SQRT(Rex^2*(SIN(theta))^2+(Rca+Rpo)^2-Rex^2)-Rex*SIN(theta)</f>
        <v>70.746024623295966</v>
      </c>
      <c r="H48" s="19">
        <f>-SQRT(Rex^2*(SIN(theta))^2+(Rca+Rpo)^2-Rex^2)-Rex*SIN(theta)</f>
        <v>-70.746024623295966</v>
      </c>
      <c r="I48" s="19">
        <f>(omega*Rex^2*COS(omega*t)*SIN(omega*t))/SQRT(Rex^2*SIN(omega*t)^2+(Rpo+Rca)^2+Rex^2)-omega*Rex*COS(omega*t)</f>
        <v>37.699111843077517</v>
      </c>
    </row>
    <row r="49" spans="4:9" x14ac:dyDescent="0.2">
      <c r="D49" s="17">
        <f>F49/$K$6</f>
        <v>0.51388888888888884</v>
      </c>
      <c r="E49" s="2">
        <v>185</v>
      </c>
      <c r="F49" s="18">
        <f t="shared" si="0"/>
        <v>3.2288591161895095</v>
      </c>
      <c r="G49" s="19">
        <f>SQRT(Rex^2*(SIN(theta))^2+(Rca+Rpo)^2-Rex^2)-Rex*SIN(theta)</f>
        <v>71.270891744635122</v>
      </c>
      <c r="H49" s="19">
        <f>-SQRT(Rex^2*(SIN(theta))^2+(Rca+Rpo)^2-Rex^2)-Rex*SIN(theta)</f>
        <v>-70.225022831663239</v>
      </c>
      <c r="I49" s="19">
        <f>(omega*Rex^2*COS(omega*t)*SIN(omega*t))/SQRT(Rex^2*SIN(omega*t)^2+(Rpo+Rca)^2+Rex^2)-omega*Rex*COS(omega*t)</f>
        <v>37.831273181547793</v>
      </c>
    </row>
    <row r="50" spans="4:9" x14ac:dyDescent="0.2">
      <c r="D50" s="17">
        <f>F50/$K$6</f>
        <v>0.52777777777777779</v>
      </c>
      <c r="E50" s="2">
        <v>190</v>
      </c>
      <c r="F50" s="18">
        <f t="shared" si="0"/>
        <v>3.3161255787892263</v>
      </c>
      <c r="G50" s="19">
        <f>SQRT(Rex^2*(SIN(theta))^2+(Rca+Rpo)^2-Rex^2)-Rex*SIN(theta)</f>
        <v>71.795585314507605</v>
      </c>
      <c r="H50" s="19">
        <f>-SQRT(Rex^2*(SIN(theta))^2+(Rca+Rpo)^2-Rex^2)-Rex*SIN(theta)</f>
        <v>-69.71180718250443</v>
      </c>
      <c r="I50" s="19">
        <f>(omega*Rex^2*COS(omega*t)*SIN(omega*t))/SQRT(Rex^2*SIN(omega*t)^2+(Rpo+Rca)^2+Rex^2)-omega*Rex*COS(omega*t)</f>
        <v>37.669195389419087</v>
      </c>
    </row>
    <row r="51" spans="4:9" x14ac:dyDescent="0.2">
      <c r="D51" s="17">
        <f>F51/$K$6</f>
        <v>0.54166666666666674</v>
      </c>
      <c r="E51" s="2">
        <v>195</v>
      </c>
      <c r="F51" s="18">
        <f t="shared" si="0"/>
        <v>3.4033920413889427</v>
      </c>
      <c r="G51" s="19">
        <f>SQRT(Rex^2*(SIN(theta))^2+(Rca+Rpo)^2-Rex^2)-Rex*SIN(theta)</f>
        <v>72.315980503869028</v>
      </c>
      <c r="H51" s="19">
        <f>-SQRT(Rex^2*(SIN(theta))^2+(Rca+Rpo)^2-Rex^2)-Rex*SIN(theta)</f>
        <v>-69.21015196263879</v>
      </c>
      <c r="I51" s="19">
        <f>(omega*Rex^2*COS(omega*t)*SIN(omega*t))/SQRT(Rex^2*SIN(omega*t)^2+(Rpo+Rca)^2+Rex^2)-omega*Rex*COS(omega*t)</f>
        <v>37.20798865509866</v>
      </c>
    </row>
    <row r="52" spans="4:9" x14ac:dyDescent="0.2">
      <c r="D52" s="17">
        <f>F52/$K$6</f>
        <v>0.55555555555555558</v>
      </c>
      <c r="E52" s="2">
        <v>200</v>
      </c>
      <c r="F52" s="18">
        <f t="shared" si="0"/>
        <v>3.4906585039886591</v>
      </c>
      <c r="G52" s="19">
        <f>SQRT(Rex^2*(SIN(theta))^2+(Rca+Rpo)^2-Rex^2)-Rex*SIN(theta)</f>
        <v>72.827902028542042</v>
      </c>
      <c r="H52" s="19">
        <f>-SQRT(Rex^2*(SIN(theta))^2+(Rca+Rpo)^2-Rex^2)-Rex*SIN(theta)</f>
        <v>-68.72366030863401</v>
      </c>
      <c r="I52" s="19">
        <f>(omega*Rex^2*COS(omega*t)*SIN(omega*t))/SQRT(Rex^2*SIN(omega*t)^2+(Rpo+Rca)^2+Rex^2)-omega*Rex*COS(omega*t)</f>
        <v>36.445427083814188</v>
      </c>
    </row>
    <row r="53" spans="4:9" x14ac:dyDescent="0.2">
      <c r="D53" s="17">
        <f>F53/$K$6</f>
        <v>0.56944444444444442</v>
      </c>
      <c r="E53" s="2">
        <v>205</v>
      </c>
      <c r="F53" s="18">
        <f t="shared" si="0"/>
        <v>3.5779249665883754</v>
      </c>
      <c r="G53" s="19">
        <f>SQRT(Rex^2*(SIN(theta))^2+(Rca+Rpo)^2-Rex^2)-Rex*SIN(theta)</f>
        <v>73.327162606991223</v>
      </c>
      <c r="H53" s="19">
        <f>-SQRT(Rex^2*(SIN(theta))^2+(Rca+Rpo)^2-Rex^2)-Rex*SIN(theta)</f>
        <v>-68.255743466102828</v>
      </c>
      <c r="I53" s="19">
        <f>(omega*Rex^2*COS(omega*t)*SIN(omega*t))/SQRT(Rex^2*SIN(omega*t)^2+(Rpo+Rca)^2+Rex^2)-omega*Rex*COS(omega*t)</f>
        <v>35.38214312285379</v>
      </c>
    </row>
    <row r="54" spans="4:9" x14ac:dyDescent="0.2">
      <c r="D54" s="17">
        <f>F54/$K$6</f>
        <v>0.58333333333333337</v>
      </c>
      <c r="E54" s="2">
        <v>210</v>
      </c>
      <c r="F54" s="18">
        <f t="shared" si="0"/>
        <v>3.6651914291880923</v>
      </c>
      <c r="G54" s="19">
        <f>SQRT(Rex^2*(SIN(theta))^2+(Rca+Rpo)^2-Rex^2)-Rex*SIN(theta)</f>
        <v>73.809603868401922</v>
      </c>
      <c r="H54" s="19">
        <f>-SQRT(Rex^2*(SIN(theta))^2+(Rca+Rpo)^2-Rex^2)-Rex*SIN(theta)</f>
        <v>-67.809603868401922</v>
      </c>
      <c r="I54" s="19">
        <f>(omega*Rex^2*COS(omega*t)*SIN(omega*t))/SQRT(Rex^2*SIN(omega*t)^2+(Rpo+Rca)^2+Rex^2)-omega*Rex*COS(omega*t)</f>
        <v>34.021781548987889</v>
      </c>
    </row>
    <row r="55" spans="4:9" x14ac:dyDescent="0.2">
      <c r="D55" s="17">
        <f>F55/$K$6</f>
        <v>0.59722222222222221</v>
      </c>
      <c r="E55" s="2">
        <v>215</v>
      </c>
      <c r="F55" s="18">
        <f t="shared" si="0"/>
        <v>3.7524578917878086</v>
      </c>
      <c r="G55" s="19">
        <f>SQRT(Rex^2*(SIN(theta))^2+(Rca+Rpo)^2-Rex^2)-Rex*SIN(theta)</f>
        <v>74.271139101785849</v>
      </c>
      <c r="H55" s="19">
        <f>-SQRT(Rex^2*(SIN(theta))^2+(Rca+Rpo)^2-Rex^2)-Rex*SIN(theta)</f>
        <v>-67.388221865573286</v>
      </c>
      <c r="I55" s="19">
        <f>(omega*Rex^2*COS(omega*t)*SIN(omega*t))/SQRT(Rex^2*SIN(omega*t)^2+(Rpo+Rca)^2+Rex^2)-omega*Rex*COS(omega*t)</f>
        <v>32.371106820875752</v>
      </c>
    </row>
    <row r="56" spans="4:9" x14ac:dyDescent="0.2">
      <c r="D56" s="17">
        <f>F56/$K$6</f>
        <v>0.61111111111111116</v>
      </c>
      <c r="E56" s="2">
        <v>220</v>
      </c>
      <c r="F56" s="18">
        <f t="shared" si="0"/>
        <v>3.839724354387525</v>
      </c>
      <c r="G56" s="19">
        <f>SQRT(Rex^2*(SIN(theta))^2+(Rca+Rpo)^2-Rex^2)-Rex*SIN(theta)</f>
        <v>74.707797158852344</v>
      </c>
      <c r="H56" s="19">
        <f>-SQRT(Rex^2*(SIN(theta))^2+(Rca+Rpo)^2-Rex^2)-Rex*SIN(theta)</f>
        <v>-66.994345842613882</v>
      </c>
      <c r="I56" s="19">
        <f>(omega*Rex^2*COS(omega*t)*SIN(omega*t))/SQRT(Rex^2*SIN(omega*t)^2+(Rpo+Rca)^2+Rex^2)-omega*Rex*COS(omega*t)</f>
        <v>30.440058886180353</v>
      </c>
    </row>
    <row r="57" spans="4:9" x14ac:dyDescent="0.2">
      <c r="D57" s="17">
        <f>F57/$K$6</f>
        <v>0.625</v>
      </c>
      <c r="E57" s="2">
        <v>225</v>
      </c>
      <c r="F57" s="18">
        <f t="shared" si="0"/>
        <v>3.9269908169872414</v>
      </c>
      <c r="G57" s="19">
        <f>SQRT(Rex^2*(SIN(theta))^2+(Rca+Rpo)^2-Rex^2)-Rex*SIN(theta)</f>
        <v>75.115766764638977</v>
      </c>
      <c r="H57" s="19">
        <f>-SQRT(Rex^2*(SIN(theta))^2+(Rca+Rpo)^2-Rex^2)-Rex*SIN(theta)</f>
        <v>-66.630485390400395</v>
      </c>
      <c r="I57" s="19">
        <f>(omega*Rex^2*COS(omega*t)*SIN(omega*t))/SQRT(Rex^2*SIN(omega*t)^2+(Rpo+Rca)^2+Rex^2)-omega*Rex*COS(omega*t)</f>
        <v>28.241753978681086</v>
      </c>
    </row>
    <row r="58" spans="4:9" x14ac:dyDescent="0.2">
      <c r="D58" s="17">
        <f>F58/$K$6</f>
        <v>0.63888888888888884</v>
      </c>
      <c r="E58" s="2">
        <v>230</v>
      </c>
      <c r="F58" s="18">
        <f t="shared" si="0"/>
        <v>4.0142572795869578</v>
      </c>
      <c r="G58" s="19">
        <f>SQRT(Rex^2*(SIN(theta))^2+(Rca+Rpo)^2-Rex^2)-Rex*SIN(theta)</f>
        <v>75.491440452125261</v>
      </c>
      <c r="H58" s="19">
        <f>-SQRT(Rex^2*(SIN(theta))^2+(Rca+Rpo)^2-Rex^2)-Rex*SIN(theta)</f>
        <v>-66.298907134697515</v>
      </c>
      <c r="I58" s="19">
        <f>(omega*Rex^2*COS(omega*t)*SIN(omega*t))/SQRT(Rex^2*SIN(omega*t)^2+(Rpo+Rca)^2+Rex^2)-omega*Rex*COS(omega*t)</f>
        <v>25.792428476139644</v>
      </c>
    </row>
    <row r="59" spans="4:9" x14ac:dyDescent="0.2">
      <c r="D59" s="17">
        <f>F59/$K$6</f>
        <v>0.65277777777777779</v>
      </c>
      <c r="E59" s="2">
        <v>235</v>
      </c>
      <c r="F59" s="18">
        <f t="shared" si="0"/>
        <v>4.1015237421866741</v>
      </c>
      <c r="G59" s="19">
        <f>SQRT(Rex^2*(SIN(theta))^2+(Rca+Rpo)^2-Rex^2)-Rex*SIN(theta)</f>
        <v>75.831457321030186</v>
      </c>
      <c r="H59" s="19">
        <f>-SQRT(Rex^2*(SIN(theta))^2+(Rca+Rpo)^2-Rex^2)-Rex*SIN(theta)</f>
        <v>-66.001632789562294</v>
      </c>
      <c r="I59" s="19">
        <f>(omega*Rex^2*COS(omega*t)*SIN(omega*t))/SQRT(Rex^2*SIN(omega*t)^2+(Rpo+Rca)^2+Rex^2)-omega*Rex*COS(omega*t)</f>
        <v>23.111325447787639</v>
      </c>
    </row>
    <row r="60" spans="4:9" x14ac:dyDescent="0.2">
      <c r="D60" s="17">
        <f>F60/$K$6</f>
        <v>0.66666666666666663</v>
      </c>
      <c r="E60" s="2">
        <v>240</v>
      </c>
      <c r="F60" s="18">
        <f t="shared" si="0"/>
        <v>4.1887902047863905</v>
      </c>
      <c r="G60" s="19">
        <f>SQRT(Rex^2*(SIN(theta))^2+(Rca+Rpo)^2-Rex^2)-Rex*SIN(theta)</f>
        <v>76.132743826579429</v>
      </c>
      <c r="H60" s="19">
        <f>-SQRT(Rex^2*(SIN(theta))^2+(Rca+Rpo)^2-Rex^2)-Rex*SIN(theta)</f>
        <v>-65.740438981166164</v>
      </c>
      <c r="I60" s="19">
        <f>(omega*Rex^2*COS(omega*t)*SIN(omega*t))/SQRT(Rex^2*SIN(omega*t)^2+(Rpo+Rca)^2+Rex^2)-omega*Rex*COS(omega*t)</f>
        <v>20.220525040093936</v>
      </c>
    </row>
    <row r="61" spans="4:9" x14ac:dyDescent="0.2">
      <c r="D61" s="17">
        <f>F61/$K$6</f>
        <v>0.68055555555555558</v>
      </c>
      <c r="E61" s="2">
        <v>245</v>
      </c>
      <c r="F61" s="18">
        <f t="shared" si="0"/>
        <v>4.2760566673861078</v>
      </c>
      <c r="G61" s="19">
        <f>SQRT(Rex^2*(SIN(theta))^2+(Rca+Rpo)^2-Rex^2)-Rex*SIN(theta)</f>
        <v>76.392551830298231</v>
      </c>
      <c r="H61" s="19">
        <f>-SQRT(Rex^2*(SIN(theta))^2+(Rca+Rpo)^2-Rex^2)-Rex*SIN(theta)</f>
        <v>-65.516858385858427</v>
      </c>
      <c r="I61" s="19">
        <f>(omega*Rex^2*COS(omega*t)*SIN(omega*t))/SQRT(Rex^2*SIN(omega*t)^2+(Rpo+Rca)^2+Rex^2)-omega*Rex*COS(omega*t)</f>
        <v>17.144721279828229</v>
      </c>
    </row>
    <row r="62" spans="4:9" x14ac:dyDescent="0.2">
      <c r="D62" s="17">
        <f>F62/$K$6</f>
        <v>0.69444444444444453</v>
      </c>
      <c r="E62" s="2">
        <v>250</v>
      </c>
      <c r="F62" s="18">
        <f t="shared" si="0"/>
        <v>4.3633231299858242</v>
      </c>
      <c r="G62" s="19">
        <f>SQRT(Rex^2*(SIN(theta))^2+(Rca+Rpo)^2-Rex^2)-Rex*SIN(theta)</f>
        <v>76.608493190280186</v>
      </c>
      <c r="H62" s="19">
        <f>-SQRT(Rex^2*(SIN(theta))^2+(Rca+Rpo)^2-Rex^2)-Rex*SIN(theta)</f>
        <v>-65.332181740849293</v>
      </c>
      <c r="I62" s="19">
        <f>(omega*Rex^2*COS(omega*t)*SIN(omega*t))/SQRT(Rex^2*SIN(omega*t)^2+(Rpo+Rca)^2+Rex^2)-omega*Rex*COS(omega*t)</f>
        <v>13.910949175209224</v>
      </c>
    </row>
    <row r="63" spans="4:9" x14ac:dyDescent="0.2">
      <c r="D63" s="17">
        <f>F63/$K$6</f>
        <v>0.70833333333333337</v>
      </c>
      <c r="E63" s="2">
        <v>255</v>
      </c>
      <c r="F63" s="18">
        <f t="shared" si="0"/>
        <v>4.4505895925855405</v>
      </c>
      <c r="G63" s="19">
        <f>SQRT(Rex^2*(SIN(theta))^2+(Rca+Rpo)^2-Rex^2)-Rex*SIN(theta)</f>
        <v>76.778570230883517</v>
      </c>
      <c r="H63" s="19">
        <f>-SQRT(Rex^2*(SIN(theta))^2+(Rca+Rpo)^2-Rex^2)-Rex*SIN(theta)</f>
        <v>-65.187460315414697</v>
      </c>
      <c r="I63" s="19">
        <f>(omega*Rex^2*COS(omega*t)*SIN(omega*t))/SQRT(Rex^2*SIN(omega*t)^2+(Rpo+Rca)^2+Rex^2)-omega*Rex*COS(omega*t)</f>
        <v>10.548267142477554</v>
      </c>
    </row>
    <row r="64" spans="4:9" x14ac:dyDescent="0.2">
      <c r="D64" s="17">
        <f>F64/$K$6</f>
        <v>0.72222222222222221</v>
      </c>
      <c r="E64" s="2">
        <v>260</v>
      </c>
      <c r="F64" s="18">
        <f t="shared" si="0"/>
        <v>4.5378560551852569</v>
      </c>
      <c r="G64" s="19">
        <f>SQRT(Rex^2*(SIN(theta))^2+(Rca+Rpo)^2-Rex^2)-Rex*SIN(theta)</f>
        <v>76.901201509115381</v>
      </c>
      <c r="H64" s="19">
        <f>-SQRT(Rex^2*(SIN(theta))^2+(Rca+Rpo)^2-Rex^2)-Rex*SIN(theta)</f>
        <v>-65.083508472968887</v>
      </c>
      <c r="I64" s="19">
        <f>(omega*Rex^2*COS(omega*t)*SIN(omega*t))/SQRT(Rex^2*SIN(omega*t)^2+(Rpo+Rca)^2+Rex^2)-omega*Rex*COS(omega*t)</f>
        <v>7.0874007616396471</v>
      </c>
    </row>
    <row r="65" spans="4:9" x14ac:dyDescent="0.2">
      <c r="D65" s="17">
        <f>F65/$K$6</f>
        <v>0.73611111111111116</v>
      </c>
      <c r="E65" s="2">
        <v>265</v>
      </c>
      <c r="F65" s="18">
        <f t="shared" si="0"/>
        <v>4.6251225177849733</v>
      </c>
      <c r="G65" s="19">
        <f>SQRT(Rex^2*(SIN(theta))^2+(Rca+Rpo)^2-Rex^2)-Rex*SIN(theta)</f>
        <v>76.97524238464554</v>
      </c>
      <c r="H65" s="19">
        <f>-SQRT(Rex^2*(SIN(theta))^2+(Rca+Rpo)^2-Rex^2)-Rex*SIN(theta)</f>
        <v>-65.020906007544582</v>
      </c>
      <c r="I65" s="19">
        <f>(omega*Rex^2*COS(omega*t)*SIN(omega*t))/SQRT(Rex^2*SIN(omega*t)^2+(Rpo+Rca)^2+Rex^2)-omega*Rex*COS(omega*t)</f>
        <v>3.5603546662519787</v>
      </c>
    </row>
    <row r="66" spans="4:9" x14ac:dyDescent="0.2">
      <c r="D66" s="17">
        <f>F66/$K$6</f>
        <v>0.75</v>
      </c>
      <c r="E66" s="2">
        <v>270</v>
      </c>
      <c r="F66" s="18">
        <f t="shared" si="0"/>
        <v>4.7123889803846897</v>
      </c>
      <c r="G66" s="19">
        <f>SQRT(Rex^2*(SIN(theta))^2+(Rca+Rpo)^2-Rex^2)-Rex*SIN(theta)</f>
        <v>77</v>
      </c>
      <c r="H66" s="19">
        <f>-SQRT(Rex^2*(SIN(theta))^2+(Rca+Rpo)^2-Rex^2)-Rex*SIN(theta)</f>
        <v>-65</v>
      </c>
      <c r="I66" s="19">
        <f>(omega*Rex^2*COS(omega*t)*SIN(omega*t))/SQRT(Rex^2*SIN(omega*t)^2+(Rpo+Rca)^2+Rex^2)-omega*Rex*COS(omega*t)</f>
        <v>7.5093835866177556E-15</v>
      </c>
    </row>
    <row r="67" spans="4:9" x14ac:dyDescent="0.2">
      <c r="D67" s="17">
        <f>F67/$K$6</f>
        <v>0.76388888888888884</v>
      </c>
      <c r="E67" s="2">
        <v>275</v>
      </c>
      <c r="F67" s="18">
        <f t="shared" si="0"/>
        <v>4.7996554429844061</v>
      </c>
      <c r="G67" s="19">
        <f>SQRT(Rex^2*(SIN(theta))^2+(Rca+Rpo)^2-Rex^2)-Rex*SIN(theta)</f>
        <v>76.97524238464554</v>
      </c>
      <c r="H67" s="19">
        <f>-SQRT(Rex^2*(SIN(theta))^2+(Rca+Rpo)^2-Rex^2)-Rex*SIN(theta)</f>
        <v>-65.020906007544582</v>
      </c>
      <c r="I67" s="19">
        <f>(omega*Rex^2*COS(omega*t)*SIN(omega*t))/SQRT(Rex^2*SIN(omega*t)^2+(Rpo+Rca)^2+Rex^2)-omega*Rex*COS(omega*t)</f>
        <v>-3.5603546662519641</v>
      </c>
    </row>
    <row r="68" spans="4:9" x14ac:dyDescent="0.2">
      <c r="D68" s="17">
        <f>F68/$K$6</f>
        <v>0.77777777777777779</v>
      </c>
      <c r="E68" s="2">
        <v>280</v>
      </c>
      <c r="F68" s="18">
        <f t="shared" si="0"/>
        <v>4.8869219055841224</v>
      </c>
      <c r="G68" s="19">
        <f>SQRT(Rex^2*(SIN(theta))^2+(Rca+Rpo)^2-Rex^2)-Rex*SIN(theta)</f>
        <v>76.901201509115381</v>
      </c>
      <c r="H68" s="19">
        <f>-SQRT(Rex^2*(SIN(theta))^2+(Rca+Rpo)^2-Rex^2)-Rex*SIN(theta)</f>
        <v>-65.083508472968887</v>
      </c>
      <c r="I68" s="19">
        <f>(omega*Rex^2*COS(omega*t)*SIN(omega*t))/SQRT(Rex^2*SIN(omega*t)^2+(Rpo+Rca)^2+Rex^2)-omega*Rex*COS(omega*t)</f>
        <v>-7.087400761639632</v>
      </c>
    </row>
    <row r="69" spans="4:9" x14ac:dyDescent="0.2">
      <c r="D69" s="17">
        <f>F69/$K$6</f>
        <v>0.79166666666666663</v>
      </c>
      <c r="E69" s="2">
        <v>285</v>
      </c>
      <c r="F69" s="18">
        <f t="shared" si="0"/>
        <v>4.9741883681838388</v>
      </c>
      <c r="G69" s="19">
        <f>SQRT(Rex^2*(SIN(theta))^2+(Rca+Rpo)^2-Rex^2)-Rex*SIN(theta)</f>
        <v>76.778570230883517</v>
      </c>
      <c r="H69" s="19">
        <f>-SQRT(Rex^2*(SIN(theta))^2+(Rca+Rpo)^2-Rex^2)-Rex*SIN(theta)</f>
        <v>-65.187460315414697</v>
      </c>
      <c r="I69" s="19">
        <f>(omega*Rex^2*COS(omega*t)*SIN(omega*t))/SQRT(Rex^2*SIN(omega*t)^2+(Rpo+Rca)^2+Rex^2)-omega*Rex*COS(omega*t)</f>
        <v>-10.548267142477542</v>
      </c>
    </row>
    <row r="70" spans="4:9" x14ac:dyDescent="0.2">
      <c r="D70" s="17">
        <f>F70/$K$6</f>
        <v>0.80555555555555558</v>
      </c>
      <c r="E70" s="2">
        <v>290</v>
      </c>
      <c r="F70" s="18">
        <f t="shared" si="0"/>
        <v>5.0614548307835561</v>
      </c>
      <c r="G70" s="19">
        <f>SQRT(Rex^2*(SIN(theta))^2+(Rca+Rpo)^2-Rex^2)-Rex*SIN(theta)</f>
        <v>76.608493190280186</v>
      </c>
      <c r="H70" s="19">
        <f>-SQRT(Rex^2*(SIN(theta))^2+(Rca+Rpo)^2-Rex^2)-Rex*SIN(theta)</f>
        <v>-65.332181740849293</v>
      </c>
      <c r="I70" s="19">
        <f>(omega*Rex^2*COS(omega*t)*SIN(omega*t))/SQRT(Rex^2*SIN(omega*t)^2+(Rpo+Rca)^2+Rex^2)-omega*Rex*COS(omega*t)</f>
        <v>-13.91094917520924</v>
      </c>
    </row>
    <row r="71" spans="4:9" x14ac:dyDescent="0.2">
      <c r="D71" s="17">
        <f>F71/$K$6</f>
        <v>0.81944444444444453</v>
      </c>
      <c r="E71" s="2">
        <v>295</v>
      </c>
      <c r="F71" s="18">
        <f t="shared" si="0"/>
        <v>5.1487212933832724</v>
      </c>
      <c r="G71" s="19">
        <f>SQRT(Rex^2*(SIN(theta))^2+(Rca+Rpo)^2-Rex^2)-Rex*SIN(theta)</f>
        <v>76.392551830298231</v>
      </c>
      <c r="H71" s="19">
        <f>-SQRT(Rex^2*(SIN(theta))^2+(Rca+Rpo)^2-Rex^2)-Rex*SIN(theta)</f>
        <v>-65.516858385858427</v>
      </c>
      <c r="I71" s="19">
        <f>(omega*Rex^2*COS(omega*t)*SIN(omega*t))/SQRT(Rex^2*SIN(omega*t)^2+(Rpo+Rca)^2+Rex^2)-omega*Rex*COS(omega*t)</f>
        <v>-17.144721279828246</v>
      </c>
    </row>
    <row r="72" spans="4:9" x14ac:dyDescent="0.2">
      <c r="D72" s="17">
        <f>F72/$K$6</f>
        <v>0.83333333333333337</v>
      </c>
      <c r="E72" s="2">
        <v>300</v>
      </c>
      <c r="F72" s="18">
        <f t="shared" si="0"/>
        <v>5.2359877559829888</v>
      </c>
      <c r="G72" s="19">
        <f>SQRT(Rex^2*(SIN(theta))^2+(Rca+Rpo)^2-Rex^2)-Rex*SIN(theta)</f>
        <v>76.132743826579429</v>
      </c>
      <c r="H72" s="19">
        <f>-SQRT(Rex^2*(SIN(theta))^2+(Rca+Rpo)^2-Rex^2)-Rex*SIN(theta)</f>
        <v>-65.740438981166164</v>
      </c>
      <c r="I72" s="19">
        <f>(omega*Rex^2*COS(omega*t)*SIN(omega*t))/SQRT(Rex^2*SIN(omega*t)^2+(Rpo+Rca)^2+Rex^2)-omega*Rex*COS(omega*t)</f>
        <v>-20.220525040093921</v>
      </c>
    </row>
    <row r="73" spans="4:9" x14ac:dyDescent="0.2">
      <c r="D73" s="17">
        <f>F73/$K$6</f>
        <v>0.84722222222222221</v>
      </c>
      <c r="E73" s="2">
        <v>305</v>
      </c>
      <c r="F73" s="18">
        <f t="shared" si="0"/>
        <v>5.3232542185827052</v>
      </c>
      <c r="G73" s="19">
        <f>SQRT(Rex^2*(SIN(theta))^2+(Rca+Rpo)^2-Rex^2)-Rex*SIN(theta)</f>
        <v>75.831457321030186</v>
      </c>
      <c r="H73" s="19">
        <f>-SQRT(Rex^2*(SIN(theta))^2+(Rca+Rpo)^2-Rex^2)-Rex*SIN(theta)</f>
        <v>-66.001632789562294</v>
      </c>
      <c r="I73" s="19">
        <f>(omega*Rex^2*COS(omega*t)*SIN(omega*t))/SQRT(Rex^2*SIN(omega*t)^2+(Rpo+Rca)^2+Rex^2)-omega*Rex*COS(omega*t)</f>
        <v>-23.111325447787625</v>
      </c>
    </row>
    <row r="74" spans="4:9" x14ac:dyDescent="0.2">
      <c r="D74" s="17">
        <f>F74/$K$6</f>
        <v>0.86111111111111116</v>
      </c>
      <c r="E74" s="2">
        <v>310</v>
      </c>
      <c r="F74" s="18">
        <f t="shared" si="0"/>
        <v>5.4105206811824216</v>
      </c>
      <c r="G74" s="19">
        <f>SQRT(Rex^2*(SIN(theta))^2+(Rca+Rpo)^2-Rex^2)-Rex*SIN(theta)</f>
        <v>75.491440452125261</v>
      </c>
      <c r="H74" s="19">
        <f>-SQRT(Rex^2*(SIN(theta))^2+(Rca+Rpo)^2-Rex^2)-Rex*SIN(theta)</f>
        <v>-66.298907134697515</v>
      </c>
      <c r="I74" s="19">
        <f>(omega*Rex^2*COS(omega*t)*SIN(omega*t))/SQRT(Rex^2*SIN(omega*t)^2+(Rpo+Rca)^2+Rex^2)-omega*Rex*COS(omega*t)</f>
        <v>-25.792428476139637</v>
      </c>
    </row>
    <row r="75" spans="4:9" x14ac:dyDescent="0.2">
      <c r="D75" s="17">
        <f>F75/$K$6</f>
        <v>0.875</v>
      </c>
      <c r="E75" s="2">
        <v>315</v>
      </c>
      <c r="F75" s="18">
        <f t="shared" si="0"/>
        <v>5.497787143782138</v>
      </c>
      <c r="G75" s="19">
        <f>SQRT(Rex^2*(SIN(theta))^2+(Rca+Rpo)^2-Rex^2)-Rex*SIN(theta)</f>
        <v>75.115766764638977</v>
      </c>
      <c r="H75" s="19">
        <f>-SQRT(Rex^2*(SIN(theta))^2+(Rca+Rpo)^2-Rex^2)-Rex*SIN(theta)</f>
        <v>-66.630485390400395</v>
      </c>
      <c r="I75" s="19">
        <f>(omega*Rex^2*COS(omega*t)*SIN(omega*t))/SQRT(Rex^2*SIN(omega*t)^2+(Rpo+Rca)^2+Rex^2)-omega*Rex*COS(omega*t)</f>
        <v>-28.241753978681071</v>
      </c>
    </row>
    <row r="76" spans="4:9" x14ac:dyDescent="0.2">
      <c r="D76" s="17">
        <f>F76/$K$6</f>
        <v>0.88888888888888884</v>
      </c>
      <c r="E76" s="2">
        <v>320</v>
      </c>
      <c r="F76" s="18">
        <f t="shared" si="0"/>
        <v>5.5850536063818543</v>
      </c>
      <c r="G76" s="19">
        <f>SQRT(Rex^2*(SIN(theta))^2+(Rca+Rpo)^2-Rex^2)-Rex*SIN(theta)</f>
        <v>74.707797158852344</v>
      </c>
      <c r="H76" s="19">
        <f>-SQRT(Rex^2*(SIN(theta))^2+(Rca+Rpo)^2-Rex^2)-Rex*SIN(theta)</f>
        <v>-66.994345842613882</v>
      </c>
      <c r="I76" s="19">
        <f>(omega*Rex^2*COS(omega*t)*SIN(omega*t))/SQRT(Rex^2*SIN(omega*t)^2+(Rpo+Rca)^2+Rex^2)-omega*Rex*COS(omega*t)</f>
        <v>-30.440058886180342</v>
      </c>
    </row>
    <row r="77" spans="4:9" x14ac:dyDescent="0.2">
      <c r="D77" s="17">
        <f>F77/$K$6</f>
        <v>0.90277777777777779</v>
      </c>
      <c r="E77" s="2">
        <v>325</v>
      </c>
      <c r="F77" s="18">
        <f t="shared" ref="F77:F84" si="1">RADIANS(E77)</f>
        <v>5.6723200689815707</v>
      </c>
      <c r="G77" s="19">
        <f>SQRT(Rex^2*(SIN(theta))^2+(Rca+Rpo)^2-Rex^2)-Rex*SIN(theta)</f>
        <v>74.271139101785849</v>
      </c>
      <c r="H77" s="19">
        <f>-SQRT(Rex^2*(SIN(theta))^2+(Rca+Rpo)^2-Rex^2)-Rex*SIN(theta)</f>
        <v>-67.388221865573286</v>
      </c>
      <c r="I77" s="19">
        <f>(omega*Rex^2*COS(omega*t)*SIN(omega*t))/SQRT(Rex^2*SIN(omega*t)^2+(Rpo+Rca)^2+Rex^2)-omega*Rex*COS(omega*t)</f>
        <v>-32.371106820875738</v>
      </c>
    </row>
    <row r="78" spans="4:9" x14ac:dyDescent="0.2">
      <c r="D78" s="17">
        <f>F78/$K$6</f>
        <v>0.91666666666666663</v>
      </c>
      <c r="E78" s="2">
        <v>330</v>
      </c>
      <c r="F78" s="18">
        <f t="shared" si="1"/>
        <v>5.7595865315812871</v>
      </c>
      <c r="G78" s="19">
        <f>SQRT(Rex^2*(SIN(theta))^2+(Rca+Rpo)^2-Rex^2)-Rex*SIN(theta)</f>
        <v>73.809603868401922</v>
      </c>
      <c r="H78" s="19">
        <f>-SQRT(Rex^2*(SIN(theta))^2+(Rca+Rpo)^2-Rex^2)-Rex*SIN(theta)</f>
        <v>-67.809603868401922</v>
      </c>
      <c r="I78" s="19">
        <f>(omega*Rex^2*COS(omega*t)*SIN(omega*t))/SQRT(Rex^2*SIN(omega*t)^2+(Rpo+Rca)^2+Rex^2)-omega*Rex*COS(omega*t)</f>
        <v>-34.021781548987882</v>
      </c>
    </row>
    <row r="79" spans="4:9" x14ac:dyDescent="0.2">
      <c r="D79" s="17">
        <f>F79/$K$6</f>
        <v>0.93055555555555558</v>
      </c>
      <c r="E79" s="2">
        <v>335</v>
      </c>
      <c r="F79" s="18">
        <f t="shared" si="1"/>
        <v>5.8468529941810043</v>
      </c>
      <c r="G79" s="19">
        <f>SQRT(Rex^2*(SIN(theta))^2+(Rca+Rpo)^2-Rex^2)-Rex*SIN(theta)</f>
        <v>73.327162606991223</v>
      </c>
      <c r="H79" s="19">
        <f>-SQRT(Rex^2*(SIN(theta))^2+(Rca+Rpo)^2-Rex^2)-Rex*SIN(theta)</f>
        <v>-68.255743466102828</v>
      </c>
      <c r="I79" s="19">
        <f>(omega*Rex^2*COS(omega*t)*SIN(omega*t))/SQRT(Rex^2*SIN(omega*t)^2+(Rpo+Rca)^2+Rex^2)-omega*Rex*COS(omega*t)</f>
        <v>-35.382143122853783</v>
      </c>
    </row>
    <row r="80" spans="4:9" x14ac:dyDescent="0.2">
      <c r="D80" s="17">
        <f>F80/$K$6</f>
        <v>0.94444444444444453</v>
      </c>
      <c r="E80" s="2">
        <v>340</v>
      </c>
      <c r="F80" s="18">
        <f t="shared" si="1"/>
        <v>5.9341194567807207</v>
      </c>
      <c r="G80" s="19">
        <f>SQRT(Rex^2*(SIN(theta))^2+(Rca+Rpo)^2-Rex^2)-Rex*SIN(theta)</f>
        <v>72.827902028542042</v>
      </c>
      <c r="H80" s="19">
        <f>-SQRT(Rex^2*(SIN(theta))^2+(Rca+Rpo)^2-Rex^2)-Rex*SIN(theta)</f>
        <v>-68.72366030863401</v>
      </c>
      <c r="I80" s="19">
        <f>(omega*Rex^2*COS(omega*t)*SIN(omega*t))/SQRT(Rex^2*SIN(omega*t)^2+(Rpo+Rca)^2+Rex^2)-omega*Rex*COS(omega*t)</f>
        <v>-36.445427083814181</v>
      </c>
    </row>
    <row r="81" spans="4:9" x14ac:dyDescent="0.2">
      <c r="D81" s="17">
        <f>F81/$K$6</f>
        <v>0.95833333333333337</v>
      </c>
      <c r="E81" s="2">
        <v>345</v>
      </c>
      <c r="F81" s="18">
        <f t="shared" si="1"/>
        <v>6.0213859193804371</v>
      </c>
      <c r="G81" s="19">
        <f>SQRT(Rex^2*(SIN(theta))^2+(Rca+Rpo)^2-Rex^2)-Rex*SIN(theta)</f>
        <v>72.315980503869028</v>
      </c>
      <c r="H81" s="19">
        <f>-SQRT(Rex^2*(SIN(theta))^2+(Rca+Rpo)^2-Rex^2)-Rex*SIN(theta)</f>
        <v>-69.21015196263879</v>
      </c>
      <c r="I81" s="19">
        <f>(omega*Rex^2*COS(omega*t)*SIN(omega*t))/SQRT(Rex^2*SIN(omega*t)^2+(Rpo+Rca)^2+Rex^2)-omega*Rex*COS(omega*t)</f>
        <v>-37.20798865509866</v>
      </c>
    </row>
    <row r="82" spans="4:9" x14ac:dyDescent="0.2">
      <c r="D82" s="17">
        <f>F82/$K$6</f>
        <v>0.97222222222222221</v>
      </c>
      <c r="E82" s="2">
        <v>350</v>
      </c>
      <c r="F82" s="18">
        <f t="shared" si="1"/>
        <v>6.1086523819801535</v>
      </c>
      <c r="G82" s="19">
        <f>SQRT(Rex^2*(SIN(theta))^2+(Rca+Rpo)^2-Rex^2)-Rex*SIN(theta)</f>
        <v>71.795585314507605</v>
      </c>
      <c r="H82" s="19">
        <f>-SQRT(Rex^2*(SIN(theta))^2+(Rca+Rpo)^2-Rex^2)-Rex*SIN(theta)</f>
        <v>-69.71180718250443</v>
      </c>
      <c r="I82" s="19">
        <f>(omega*Rex^2*COS(omega*t)*SIN(omega*t))/SQRT(Rex^2*SIN(omega*t)^2+(Rpo+Rca)^2+Rex^2)-omega*Rex*COS(omega*t)</f>
        <v>-37.669195389419087</v>
      </c>
    </row>
    <row r="83" spans="4:9" x14ac:dyDescent="0.2">
      <c r="D83" s="17">
        <f>F83/$K$6</f>
        <v>0.98611111111111116</v>
      </c>
      <c r="E83" s="2">
        <v>355</v>
      </c>
      <c r="F83" s="18">
        <f t="shared" si="1"/>
        <v>6.1959188445798699</v>
      </c>
      <c r="G83" s="19">
        <f>SQRT(Rex^2*(SIN(theta))^2+(Rca+Rpo)^2-Rex^2)-Rex*SIN(theta)</f>
        <v>71.270891744635136</v>
      </c>
      <c r="H83" s="19">
        <f>-SQRT(Rex^2*(SIN(theta))^2+(Rca+Rpo)^2-Rex^2)-Rex*SIN(theta)</f>
        <v>-70.225022831663225</v>
      </c>
      <c r="I83" s="19">
        <f>(omega*Rex^2*COS(omega*t)*SIN(omega*t))/SQRT(Rex^2*SIN(omega*t)^2+(Rpo+Rca)^2+Rex^2)-omega*Rex*COS(omega*t)</f>
        <v>-37.831273181547793</v>
      </c>
    </row>
    <row r="84" spans="4:9" x14ac:dyDescent="0.2">
      <c r="D84" s="20">
        <f>F84/$K$6</f>
        <v>1</v>
      </c>
      <c r="E84" s="3">
        <v>360</v>
      </c>
      <c r="F84" s="21">
        <f t="shared" si="1"/>
        <v>6.2831853071795862</v>
      </c>
      <c r="G84" s="22">
        <f>SQRT(Rex^2*(SIN(theta))^2+(Rca+Rpo)^2-Rex^2)-Rex*SIN(theta)</f>
        <v>70.746024623295966</v>
      </c>
      <c r="H84" s="22">
        <f>-SQRT(Rex^2*(SIN(theta))^2+(Rca+Rpo)^2-Rex^2)-Rex*SIN(theta)</f>
        <v>-70.746024623295966</v>
      </c>
      <c r="I84" s="22">
        <f>(omega*Rex^2*COS(omega*t)*SIN(omega*t))/SQRT(Rex^2*SIN(omega*t)^2+(Rpo+Rca)^2+Rex^2)-omega*Rex*COS(omega*t)</f>
        <v>-37.699111843077517</v>
      </c>
    </row>
  </sheetData>
  <mergeCells count="4">
    <mergeCell ref="G9:H9"/>
    <mergeCell ref="E2:G2"/>
    <mergeCell ref="H2:H3"/>
    <mergeCell ref="E9:F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K11" sqref="K11"/>
    </sheetView>
  </sheetViews>
  <sheetFormatPr baseColWidth="10" defaultRowHeight="12.7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7</vt:i4>
      </vt:variant>
    </vt:vector>
  </HeadingPairs>
  <TitlesOfParts>
    <vt:vector size="9" baseType="lpstr">
      <vt:lpstr>Calculs</vt:lpstr>
      <vt:lpstr>Calculs manuels</vt:lpstr>
      <vt:lpstr>N</vt:lpstr>
      <vt:lpstr>omega</vt:lpstr>
      <vt:lpstr>Rca</vt:lpstr>
      <vt:lpstr>Rex</vt:lpstr>
      <vt:lpstr>Rpo</vt:lpstr>
      <vt:lpstr>t</vt:lpstr>
      <vt:lpstr>theta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dcterms:created xsi:type="dcterms:W3CDTF">2012-04-17T10:40:06Z</dcterms:created>
  <dcterms:modified xsi:type="dcterms:W3CDTF">2012-04-17T14:38:38Z</dcterms:modified>
</cp:coreProperties>
</file>